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30" i="9" l="1"/>
  <c r="C29" i="9"/>
  <c r="C27" i="9"/>
  <c r="C26" i="9"/>
  <c r="C25" i="9"/>
  <c r="C24" i="9"/>
  <c r="C23" i="9"/>
  <c r="C22" i="9"/>
  <c r="C21" i="9"/>
  <c r="C16" i="9"/>
  <c r="C14" i="9"/>
  <c r="C3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9" i="8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9" i="6"/>
  <c r="C27" i="5"/>
  <c r="C30" i="4"/>
  <c r="C18" i="4"/>
  <c r="C17" i="4"/>
  <c r="C15" i="4"/>
  <c r="C30" i="1"/>
  <c r="C27" i="1"/>
  <c r="C18" i="1"/>
  <c r="C17" i="1"/>
  <c r="C15" i="1"/>
  <c r="C9" i="1"/>
  <c r="C31" i="6" l="1"/>
  <c r="C31" i="9"/>
  <c r="C31" i="7"/>
  <c r="C31" i="5"/>
  <c r="C31" i="4"/>
  <c r="C31" i="1"/>
</calcChain>
</file>

<file path=xl/sharedStrings.xml><?xml version="1.0" encoding="utf-8"?>
<sst xmlns="http://schemas.openxmlformats.org/spreadsheetml/2006/main" count="220" uniqueCount="45">
  <si>
    <t>: KARET</t>
  </si>
  <si>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</si>
  <si>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</si>
  <si>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</si>
  <si>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</si>
  <si>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</si>
  <si>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</si>
  <si>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</si>
  <si>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</si>
  <si>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</si>
  <si>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</si>
  <si>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</si>
  <si>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</si>
  <si>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</si>
  <si>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</si>
  <si>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</si>
  <si>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</si>
  <si>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</si>
  <si>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</si>
  <si>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</si>
  <si>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</si>
  <si>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</si>
  <si>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</si>
  <si>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</si>
  <si>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</si>
  <si>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</si>
  <si>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</si>
  <si>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</si>
  <si>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</si>
  <si>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</si>
  <si>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</si>
  <si>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</si>
  <si>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</si>
  <si>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</si>
  <si>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</si>
  <si>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</si>
  <si>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Jumlah </t>
  </si>
  <si>
    <t>LUAS AREAL TANAMAN BELUM MENGHASILKAN PERKEBUNAN KARET MENURUT KECAMATAN DAN KEADAAN TANAMAN TAHUN 2021</t>
  </si>
  <si>
    <t>JUMLAH PETANI TANAMAN PERKEBUNAN KARET MENURUT KECAMATAN DAN KEADAAN TANAMAN TAHUN 2021</t>
  </si>
  <si>
    <t>PRODUKTIVITAS TANAMAN PERKEBUNAN KARET MENURUT KECAMATAN DAN KEADAAN TANAMAN TAHUN 2021</t>
  </si>
  <si>
    <t>PRODUKSI TANAMAN PERKEBUNAN KARET MENURUT KECAMATAN DAN KEADAAN TANAMAN TAHUN 2021</t>
  </si>
  <si>
    <t>JUMLAH LUAS AREAL TANAMAN PERKEBUNAN KARET MENURUT KECAMATAN DAN KEADAAN TANAMAN TAHUN 2021</t>
  </si>
  <si>
    <t>LUAS AREAL TANAMAN RUSAK/ TANAMAN TIDAK MENGHASILKAN PERKEBUNAN KARET MENURUT KECAMATAN DAN KEADAAN TANAMAN TAHUN 2021</t>
  </si>
  <si>
    <t>LUAS AREAL TANAMAN MENGHASILKAN PERKEBUNAN KARET MENURUT KECAMATAN DAN KEADAAN TANAMAN TAHUN 2021</t>
  </si>
  <si>
    <t>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</si>
</sst>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double">
        <color indexed="64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39" fontId="4" fillId="0" borderId="18" xfId="1" applyNumberFormat="1" applyFont="1" applyBorder="1" applyAlignment="1">
      <alignment horizontal="center" vertical="center" wrapText="1"/>
    </xf>
    <xf numFmtId="39" fontId="4" fillId="0" borderId="19" xfId="1" applyNumberFormat="1" applyFont="1" applyBorder="1" applyAlignment="1">
      <alignment horizontal="center" vertical="center" wrapText="1"/>
    </xf>
    <xf numFmtId="39" fontId="4" fillId="0" borderId="20" xfId="1" applyNumberFormat="1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 indent="4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39" fontId="5" fillId="0" borderId="15" xfId="1" applyNumberFormat="1" applyFont="1" applyBorder="1" applyAlignment="1">
      <alignment horizontal="right" vertical="center" wrapText="1"/>
    </xf>
    <xf numFmtId="39" fontId="5" fillId="0" borderId="16" xfId="1" applyNumberFormat="1" applyFont="1" applyBorder="1" applyAlignment="1">
      <alignment horizontal="right" vertical="center" wrapText="1"/>
    </xf>
    <xf numFmtId="39" fontId="5" fillId="0" borderId="17" xfId="1" applyNumberFormat="1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topLeftCell="A16" workbookViewId="0">
      <selection activeCell="F32" sqref="F3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38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2</v>
      </c>
      <c r="B7" s="29" t="s">
        <v>3</v>
      </c>
      <c r="C7" s="31" t="s">
        <v>14</v>
      </c>
    </row>
    <row r="8" spans="1:3" ht="15.75" thickBot="1" x14ac:dyDescent="0.3">
      <c r="A8" s="28"/>
      <c r="B8" s="30"/>
      <c r="C8" s="32"/>
    </row>
    <row r="9" spans="1:3" ht="15.75" thickTop="1" x14ac:dyDescent="0.25">
      <c r="A9" s="41">
        <v>1</v>
      </c>
      <c r="B9" s="42" t="s">
        <v>35</v>
      </c>
      <c r="C9" s="22">
        <v>437</v>
      </c>
    </row>
    <row r="10" spans="1:3" x14ac:dyDescent="0.25">
      <c r="A10" s="43">
        <v>2</v>
      </c>
      <c r="B10" s="44" t="s">
        <v>7</v>
      </c>
      <c r="C10" s="23">
        <v>0</v>
      </c>
    </row>
    <row r="11" spans="1:3" x14ac:dyDescent="0.25">
      <c r="A11" s="43">
        <v>3</v>
      </c>
      <c r="B11" s="44" t="s">
        <v>16</v>
      </c>
      <c r="C11" s="23">
        <v>0</v>
      </c>
    </row>
    <row r="12" spans="1:3" x14ac:dyDescent="0.25">
      <c r="A12" s="43">
        <v>4</v>
      </c>
      <c r="B12" s="44" t="s">
        <v>17</v>
      </c>
      <c r="C12" s="24">
        <v>4333</v>
      </c>
    </row>
    <row r="13" spans="1:3" x14ac:dyDescent="0.25">
      <c r="A13" s="43">
        <v>5</v>
      </c>
      <c r="B13" s="44" t="s">
        <v>18</v>
      </c>
      <c r="C13" s="24">
        <v>3035</v>
      </c>
    </row>
    <row r="14" spans="1:3" x14ac:dyDescent="0.25">
      <c r="A14" s="43">
        <v>6</v>
      </c>
      <c r="B14" s="44" t="s">
        <v>19</v>
      </c>
      <c r="C14" s="24">
        <f>SUM(1167)</f>
        <v>1167</v>
      </c>
    </row>
    <row r="15" spans="1:3" x14ac:dyDescent="0.25">
      <c r="A15" s="43">
        <v>7</v>
      </c>
      <c r="B15" s="44" t="s">
        <v>20</v>
      </c>
      <c r="C15" s="24">
        <v>908</v>
      </c>
    </row>
    <row r="16" spans="1:3" x14ac:dyDescent="0.25">
      <c r="A16" s="43">
        <v>8</v>
      </c>
      <c r="B16" s="44" t="s">
        <v>21</v>
      </c>
      <c r="C16" s="24">
        <f>SUM(6238+50)</f>
        <v>6288</v>
      </c>
    </row>
    <row r="17" spans="1:3" x14ac:dyDescent="0.25">
      <c r="A17" s="43">
        <v>9</v>
      </c>
      <c r="B17" s="44" t="s">
        <v>22</v>
      </c>
      <c r="C17" s="24">
        <v>1840</v>
      </c>
    </row>
    <row r="18" spans="1:3" x14ac:dyDescent="0.25">
      <c r="A18" s="43">
        <v>10</v>
      </c>
      <c r="B18" s="44" t="s">
        <v>8</v>
      </c>
      <c r="C18" s="24">
        <v>4958</v>
      </c>
    </row>
    <row r="19" spans="1:3" x14ac:dyDescent="0.25">
      <c r="A19" s="43">
        <v>11</v>
      </c>
      <c r="B19" s="44" t="s">
        <v>23</v>
      </c>
      <c r="C19" s="24">
        <v>4523</v>
      </c>
    </row>
    <row r="20" spans="1:3" x14ac:dyDescent="0.25">
      <c r="A20" s="43">
        <v>12</v>
      </c>
      <c r="B20" s="44" t="s">
        <v>24</v>
      </c>
      <c r="C20" s="24">
        <v>3650</v>
      </c>
    </row>
    <row r="21" spans="1:3" x14ac:dyDescent="0.25">
      <c r="A21" s="43">
        <v>13</v>
      </c>
      <c r="B21" s="44" t="s">
        <v>25</v>
      </c>
      <c r="C21" s="24">
        <f>SUM(5507+25)</f>
        <v>5532</v>
      </c>
    </row>
    <row r="22" spans="1:3" x14ac:dyDescent="0.25">
      <c r="A22" s="43">
        <v>14</v>
      </c>
      <c r="B22" s="44" t="s">
        <v>26</v>
      </c>
      <c r="C22" s="24">
        <f>SUM(10390+7)</f>
        <v>10397</v>
      </c>
    </row>
    <row r="23" spans="1:3" x14ac:dyDescent="0.25">
      <c r="A23" s="43">
        <v>15</v>
      </c>
      <c r="B23" s="44" t="s">
        <v>27</v>
      </c>
      <c r="C23" s="24">
        <f>SUM(3619+5)</f>
        <v>3624</v>
      </c>
    </row>
    <row r="24" spans="1:3" x14ac:dyDescent="0.25">
      <c r="A24" s="43">
        <v>16</v>
      </c>
      <c r="B24" s="44" t="s">
        <v>28</v>
      </c>
      <c r="C24" s="24">
        <f>SUM(5810+150)</f>
        <v>5960</v>
      </c>
    </row>
    <row r="25" spans="1:3" x14ac:dyDescent="0.25">
      <c r="A25" s="43">
        <v>17</v>
      </c>
      <c r="B25" s="44" t="s">
        <v>29</v>
      </c>
      <c r="C25" s="24">
        <f>SUM(3686)</f>
        <v>3686</v>
      </c>
    </row>
    <row r="26" spans="1:3" x14ac:dyDescent="0.25">
      <c r="A26" s="43">
        <v>18</v>
      </c>
      <c r="B26" s="44" t="s">
        <v>30</v>
      </c>
      <c r="C26" s="24">
        <f>SUM(762)</f>
        <v>762</v>
      </c>
    </row>
    <row r="27" spans="1:3" x14ac:dyDescent="0.25">
      <c r="A27" s="43">
        <v>19</v>
      </c>
      <c r="B27" s="44" t="s">
        <v>31</v>
      </c>
      <c r="C27" s="24">
        <f>SUM(2488)</f>
        <v>2488</v>
      </c>
    </row>
    <row r="28" spans="1:3" x14ac:dyDescent="0.25">
      <c r="A28" s="43">
        <v>20</v>
      </c>
      <c r="B28" s="44" t="s">
        <v>32</v>
      </c>
      <c r="C28" s="24">
        <v>3619</v>
      </c>
    </row>
    <row r="29" spans="1:3" x14ac:dyDescent="0.25">
      <c r="A29" s="43">
        <v>21</v>
      </c>
      <c r="B29" s="44" t="s">
        <v>33</v>
      </c>
      <c r="C29" s="24">
        <f>SUM(6059+50)</f>
        <v>6109</v>
      </c>
    </row>
    <row r="30" spans="1:3" ht="15.75" thickBot="1" x14ac:dyDescent="0.3">
      <c r="A30" s="43">
        <v>22</v>
      </c>
      <c r="B30" s="44" t="s">
        <v>34</v>
      </c>
      <c r="C30" s="25">
        <f>SUM(6348)</f>
        <v>6348</v>
      </c>
    </row>
    <row r="31" spans="1:3" ht="15.75" thickBot="1" x14ac:dyDescent="0.3">
      <c r="A31" s="33" t="s">
        <v>9</v>
      </c>
      <c r="B31" s="34"/>
      <c r="C31" s="6">
        <f>SUM(C9:C30)</f>
        <v>79664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0" workbookViewId="0">
      <selection activeCell="C32" sqref="C3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39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2</v>
      </c>
      <c r="B7" s="29" t="s">
        <v>3</v>
      </c>
      <c r="C7" s="31" t="s">
        <v>13</v>
      </c>
    </row>
    <row r="8" spans="1:3" ht="15.75" thickBot="1" x14ac:dyDescent="0.3">
      <c r="A8" s="28"/>
      <c r="B8" s="30"/>
      <c r="C8" s="32"/>
    </row>
    <row r="9" spans="1:3" ht="15.75" thickTop="1" x14ac:dyDescent="0.25">
      <c r="A9" s="41">
        <v>1</v>
      </c>
      <c r="B9" s="42" t="s">
        <v>35</v>
      </c>
      <c r="C9" s="18">
        <f>PRODUKSI!C9/TM!C9</f>
        <v>1.8323809523809524</v>
      </c>
    </row>
    <row r="10" spans="1:3" x14ac:dyDescent="0.25">
      <c r="A10" s="43">
        <v>2</v>
      </c>
      <c r="B10" s="44" t="s">
        <v>7</v>
      </c>
      <c r="C10" s="19">
        <v>0</v>
      </c>
    </row>
    <row r="11" spans="1:3" x14ac:dyDescent="0.25">
      <c r="A11" s="43">
        <v>3</v>
      </c>
      <c r="B11" s="44" t="s">
        <v>16</v>
      </c>
      <c r="C11" s="19">
        <v>0</v>
      </c>
    </row>
    <row r="12" spans="1:3" x14ac:dyDescent="0.25">
      <c r="A12" s="43">
        <v>4</v>
      </c>
      <c r="B12" s="44" t="s">
        <v>17</v>
      </c>
      <c r="C12" s="19">
        <f>PRODUKSI!C12/TM!C12</f>
        <v>1.7299201503053077</v>
      </c>
    </row>
    <row r="13" spans="1:3" x14ac:dyDescent="0.25">
      <c r="A13" s="43">
        <v>5</v>
      </c>
      <c r="B13" s="44" t="s">
        <v>18</v>
      </c>
      <c r="C13" s="19">
        <f>PRODUKSI!C13/TM!C13</f>
        <v>1.8224031296572281</v>
      </c>
    </row>
    <row r="14" spans="1:3" x14ac:dyDescent="0.25">
      <c r="A14" s="43">
        <v>6</v>
      </c>
      <c r="B14" s="44" t="s">
        <v>19</v>
      </c>
      <c r="C14" s="19">
        <f>PRODUKSI!C14/TM!C14</f>
        <v>0.93379389752446751</v>
      </c>
    </row>
    <row r="15" spans="1:3" x14ac:dyDescent="0.25">
      <c r="A15" s="43">
        <v>7</v>
      </c>
      <c r="B15" s="44" t="s">
        <v>20</v>
      </c>
      <c r="C15" s="19">
        <f>PRODUKSI!C15/TM!C15</f>
        <v>0.9553719008264463</v>
      </c>
    </row>
    <row r="16" spans="1:3" x14ac:dyDescent="0.25">
      <c r="A16" s="43">
        <v>8</v>
      </c>
      <c r="B16" s="44" t="s">
        <v>21</v>
      </c>
      <c r="C16" s="19">
        <f>PRODUKSI!C16/TM!C16</f>
        <v>1.9569429494079655</v>
      </c>
    </row>
    <row r="17" spans="1:3" x14ac:dyDescent="0.25">
      <c r="A17" s="43">
        <v>9</v>
      </c>
      <c r="B17" s="44" t="s">
        <v>22</v>
      </c>
      <c r="C17" s="19">
        <f>PRODUKSI!C17/TM!C17</f>
        <v>1.3596224116930573</v>
      </c>
    </row>
    <row r="18" spans="1:3" x14ac:dyDescent="0.25">
      <c r="A18" s="43">
        <v>10</v>
      </c>
      <c r="B18" s="44" t="s">
        <v>8</v>
      </c>
      <c r="C18" s="19">
        <f>PRODUKSI!C18/TM!C18</f>
        <v>1.3922309552599759</v>
      </c>
    </row>
    <row r="19" spans="1:3" x14ac:dyDescent="0.25">
      <c r="A19" s="43">
        <v>11</v>
      </c>
      <c r="B19" s="44" t="s">
        <v>23</v>
      </c>
      <c r="C19" s="19">
        <f>PRODUKSI!C19/TM!C19</f>
        <v>1.8551973941368078</v>
      </c>
    </row>
    <row r="20" spans="1:3" x14ac:dyDescent="0.25">
      <c r="A20" s="43">
        <v>12</v>
      </c>
      <c r="B20" s="44" t="s">
        <v>24</v>
      </c>
      <c r="C20" s="19">
        <f>PRODUKSI!C20/TM!C20</f>
        <v>1.7649501661129567</v>
      </c>
    </row>
    <row r="21" spans="1:3" x14ac:dyDescent="0.25">
      <c r="A21" s="43">
        <v>13</v>
      </c>
      <c r="B21" s="44" t="s">
        <v>25</v>
      </c>
      <c r="C21" s="19">
        <f>PRODUKSI!C21/TM!C21</f>
        <v>1.9837533156498675</v>
      </c>
    </row>
    <row r="22" spans="1:3" x14ac:dyDescent="0.25">
      <c r="A22" s="43">
        <v>14</v>
      </c>
      <c r="B22" s="44" t="s">
        <v>26</v>
      </c>
      <c r="C22" s="19">
        <f>PRODUKSI!C22/TM!C22</f>
        <v>1.8505737966209754</v>
      </c>
    </row>
    <row r="23" spans="1:3" x14ac:dyDescent="0.25">
      <c r="A23" s="43">
        <v>15</v>
      </c>
      <c r="B23" s="44" t="s">
        <v>27</v>
      </c>
      <c r="C23" s="19">
        <f>PRODUKSI!C23/TM!C23</f>
        <v>2.0559440559440558</v>
      </c>
    </row>
    <row r="24" spans="1:3" x14ac:dyDescent="0.25">
      <c r="A24" s="43">
        <v>16</v>
      </c>
      <c r="B24" s="44" t="s">
        <v>28</v>
      </c>
      <c r="C24" s="19">
        <f>PRODUKSI!C24/TM!C24</f>
        <v>1.9930547239851515</v>
      </c>
    </row>
    <row r="25" spans="1:3" x14ac:dyDescent="0.25">
      <c r="A25" s="43">
        <v>17</v>
      </c>
      <c r="B25" s="44" t="s">
        <v>29</v>
      </c>
      <c r="C25" s="19">
        <f>PRODUKSI!C25/TM!C25</f>
        <v>1.7890134974196108</v>
      </c>
    </row>
    <row r="26" spans="1:3" x14ac:dyDescent="0.25">
      <c r="A26" s="43">
        <v>18</v>
      </c>
      <c r="B26" s="44" t="s">
        <v>30</v>
      </c>
      <c r="C26" s="19">
        <f>PRODUKSI!C26/TM!C26</f>
        <v>0.97949271451699949</v>
      </c>
    </row>
    <row r="27" spans="1:3" x14ac:dyDescent="0.25">
      <c r="A27" s="43">
        <v>19</v>
      </c>
      <c r="B27" s="44" t="s">
        <v>31</v>
      </c>
      <c r="C27" s="19">
        <f>PRODUKSI!C27/TM!C27</f>
        <v>2.248610007942812</v>
      </c>
    </row>
    <row r="28" spans="1:3" x14ac:dyDescent="0.25">
      <c r="A28" s="43">
        <v>20</v>
      </c>
      <c r="B28" s="44" t="s">
        <v>32</v>
      </c>
      <c r="C28" s="19">
        <f>PRODUKSI!C28/TM!C28</f>
        <v>2.0302444170916125</v>
      </c>
    </row>
    <row r="29" spans="1:3" x14ac:dyDescent="0.25">
      <c r="A29" s="43">
        <v>21</v>
      </c>
      <c r="B29" s="44" t="s">
        <v>33</v>
      </c>
      <c r="C29" s="19">
        <f>PRODUKSI!C29/TM!C29</f>
        <v>1.9846555163418751</v>
      </c>
    </row>
    <row r="30" spans="1:3" ht="15.75" thickBot="1" x14ac:dyDescent="0.3">
      <c r="A30" s="43">
        <v>22</v>
      </c>
      <c r="B30" s="44" t="s">
        <v>34</v>
      </c>
      <c r="C30" s="20">
        <f>PRODUKSI!C30/TM!C30</f>
        <v>2.0166630599437352</v>
      </c>
    </row>
    <row r="31" spans="1:3" ht="15.75" thickBot="1" x14ac:dyDescent="0.3">
      <c r="A31" s="33" t="s">
        <v>36</v>
      </c>
      <c r="B31" s="34"/>
      <c r="C31" s="8">
        <f>PRODUKSI!C31/TM!C31</f>
        <v>1.8170740215392696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3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40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2</v>
      </c>
      <c r="B7" s="29" t="s">
        <v>3</v>
      </c>
      <c r="C7" s="35" t="s">
        <v>12</v>
      </c>
    </row>
    <row r="8" spans="1:3" ht="15.75" thickBot="1" x14ac:dyDescent="0.3">
      <c r="A8" s="28"/>
      <c r="B8" s="30"/>
      <c r="C8" s="36"/>
    </row>
    <row r="9" spans="1:3" ht="15.75" thickTop="1" x14ac:dyDescent="0.25">
      <c r="A9" s="41">
        <v>1</v>
      </c>
      <c r="B9" s="42" t="s">
        <v>35</v>
      </c>
      <c r="C9" s="45">
        <v>962</v>
      </c>
    </row>
    <row r="10" spans="1:3" x14ac:dyDescent="0.25">
      <c r="A10" s="43">
        <v>2</v>
      </c>
      <c r="B10" s="44" t="s">
        <v>7</v>
      </c>
      <c r="C10" s="46">
        <v>0</v>
      </c>
    </row>
    <row r="11" spans="1:3" x14ac:dyDescent="0.25">
      <c r="A11" s="43">
        <v>3</v>
      </c>
      <c r="B11" s="44" t="s">
        <v>16</v>
      </c>
      <c r="C11" s="46">
        <v>0</v>
      </c>
    </row>
    <row r="12" spans="1:3" x14ac:dyDescent="0.25">
      <c r="A12" s="43">
        <v>4</v>
      </c>
      <c r="B12" s="44" t="s">
        <v>17</v>
      </c>
      <c r="C12" s="46">
        <v>7366</v>
      </c>
    </row>
    <row r="13" spans="1:3" x14ac:dyDescent="0.25">
      <c r="A13" s="43">
        <v>5</v>
      </c>
      <c r="B13" s="44" t="s">
        <v>18</v>
      </c>
      <c r="C13" s="46">
        <v>4891.33</v>
      </c>
    </row>
    <row r="14" spans="1:3" x14ac:dyDescent="0.25">
      <c r="A14" s="43">
        <v>6</v>
      </c>
      <c r="B14" s="44" t="s">
        <v>19</v>
      </c>
      <c r="C14" s="46">
        <v>1622</v>
      </c>
    </row>
    <row r="15" spans="1:3" x14ac:dyDescent="0.25">
      <c r="A15" s="43">
        <v>7</v>
      </c>
      <c r="B15" s="44" t="s">
        <v>20</v>
      </c>
      <c r="C15" s="46">
        <v>1734</v>
      </c>
    </row>
    <row r="16" spans="1:3" x14ac:dyDescent="0.25">
      <c r="A16" s="43">
        <v>8</v>
      </c>
      <c r="B16" s="44" t="s">
        <v>21</v>
      </c>
      <c r="C16" s="46">
        <v>10908</v>
      </c>
    </row>
    <row r="17" spans="1:3" x14ac:dyDescent="0.25">
      <c r="A17" s="43">
        <v>9</v>
      </c>
      <c r="B17" s="44" t="s">
        <v>22</v>
      </c>
      <c r="C17" s="46">
        <v>4465</v>
      </c>
    </row>
    <row r="18" spans="1:3" x14ac:dyDescent="0.25">
      <c r="A18" s="43">
        <v>10</v>
      </c>
      <c r="B18" s="44" t="s">
        <v>8</v>
      </c>
      <c r="C18" s="46">
        <v>9211</v>
      </c>
    </row>
    <row r="19" spans="1:3" x14ac:dyDescent="0.25">
      <c r="A19" s="43">
        <v>11</v>
      </c>
      <c r="B19" s="44" t="s">
        <v>23</v>
      </c>
      <c r="C19" s="46">
        <v>14238.64</v>
      </c>
    </row>
    <row r="20" spans="1:3" x14ac:dyDescent="0.25">
      <c r="A20" s="43">
        <v>12</v>
      </c>
      <c r="B20" s="44" t="s">
        <v>24</v>
      </c>
      <c r="C20" s="46">
        <v>4250</v>
      </c>
    </row>
    <row r="21" spans="1:3" x14ac:dyDescent="0.25">
      <c r="A21" s="43">
        <v>13</v>
      </c>
      <c r="B21" s="44" t="s">
        <v>25</v>
      </c>
      <c r="C21" s="46">
        <v>11966</v>
      </c>
    </row>
    <row r="22" spans="1:3" x14ac:dyDescent="0.25">
      <c r="A22" s="43">
        <v>14</v>
      </c>
      <c r="B22" s="44" t="s">
        <v>26</v>
      </c>
      <c r="C22" s="46">
        <v>23221</v>
      </c>
    </row>
    <row r="23" spans="1:3" x14ac:dyDescent="0.25">
      <c r="A23" s="43">
        <v>15</v>
      </c>
      <c r="B23" s="44" t="s">
        <v>27</v>
      </c>
      <c r="C23" s="46">
        <v>11172</v>
      </c>
    </row>
    <row r="24" spans="1:3" x14ac:dyDescent="0.25">
      <c r="A24" s="43">
        <v>16</v>
      </c>
      <c r="B24" s="44" t="s">
        <v>28</v>
      </c>
      <c r="C24" s="46">
        <v>16644</v>
      </c>
    </row>
    <row r="25" spans="1:3" x14ac:dyDescent="0.25">
      <c r="A25" s="43">
        <v>17</v>
      </c>
      <c r="B25" s="44" t="s">
        <v>29</v>
      </c>
      <c r="C25" s="46">
        <v>9013.0499999999993</v>
      </c>
    </row>
    <row r="26" spans="1:3" x14ac:dyDescent="0.25">
      <c r="A26" s="43">
        <v>18</v>
      </c>
      <c r="B26" s="44" t="s">
        <v>30</v>
      </c>
      <c r="C26" s="46">
        <v>1815</v>
      </c>
    </row>
    <row r="27" spans="1:3" x14ac:dyDescent="0.25">
      <c r="A27" s="43">
        <v>19</v>
      </c>
      <c r="B27" s="44" t="s">
        <v>31</v>
      </c>
      <c r="C27" s="46">
        <v>5662</v>
      </c>
    </row>
    <row r="28" spans="1:3" x14ac:dyDescent="0.25">
      <c r="A28" s="43">
        <v>20</v>
      </c>
      <c r="B28" s="44" t="s">
        <v>32</v>
      </c>
      <c r="C28" s="46">
        <v>11546</v>
      </c>
    </row>
    <row r="29" spans="1:3" x14ac:dyDescent="0.25">
      <c r="A29" s="43">
        <v>21</v>
      </c>
      <c r="B29" s="44" t="s">
        <v>33</v>
      </c>
      <c r="C29" s="46">
        <v>12934</v>
      </c>
    </row>
    <row r="30" spans="1:3" ht="15.75" thickBot="1" x14ac:dyDescent="0.3">
      <c r="A30" s="43">
        <v>22</v>
      </c>
      <c r="B30" s="44" t="s">
        <v>34</v>
      </c>
      <c r="C30" s="47">
        <v>9319</v>
      </c>
    </row>
    <row r="31" spans="1:3" ht="15.75" thickBot="1" x14ac:dyDescent="0.3">
      <c r="A31" s="33" t="s">
        <v>9</v>
      </c>
      <c r="B31" s="34"/>
      <c r="C31" s="8">
        <f>SUM(C9:C30)</f>
        <v>172940.02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4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41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x14ac:dyDescent="0.25">
      <c r="A7" s="27" t="s">
        <v>2</v>
      </c>
      <c r="B7" s="29" t="s">
        <v>3</v>
      </c>
      <c r="C7" s="35" t="s">
        <v>15</v>
      </c>
    </row>
    <row r="8" spans="1:3" ht="15.75" thickBot="1" x14ac:dyDescent="0.3">
      <c r="A8" s="28"/>
      <c r="B8" s="30"/>
      <c r="C8" s="36"/>
    </row>
    <row r="9" spans="1:3" ht="15.75" thickTop="1" x14ac:dyDescent="0.25">
      <c r="A9" s="41">
        <v>1</v>
      </c>
      <c r="B9" s="42" t="s">
        <v>35</v>
      </c>
      <c r="C9" s="15">
        <f>TR!C9+TM!C9+TBM!C9</f>
        <v>874</v>
      </c>
    </row>
    <row r="10" spans="1:3" x14ac:dyDescent="0.25">
      <c r="A10" s="43">
        <v>2</v>
      </c>
      <c r="B10" s="44" t="s">
        <v>7</v>
      </c>
      <c r="C10" s="16">
        <f>TR!C10+TM!C10+TBM!C10</f>
        <v>0</v>
      </c>
    </row>
    <row r="11" spans="1:3" x14ac:dyDescent="0.25">
      <c r="A11" s="43">
        <v>3</v>
      </c>
      <c r="B11" s="44" t="s">
        <v>16</v>
      </c>
      <c r="C11" s="16">
        <f>TR!C11+TM!C11+TBM!C11</f>
        <v>0</v>
      </c>
    </row>
    <row r="12" spans="1:3" x14ac:dyDescent="0.25">
      <c r="A12" s="43">
        <v>4</v>
      </c>
      <c r="B12" s="44" t="s">
        <v>17</v>
      </c>
      <c r="C12" s="16">
        <f>TR!C12+TM!C12+TBM!C12</f>
        <v>5989</v>
      </c>
    </row>
    <row r="13" spans="1:3" x14ac:dyDescent="0.25">
      <c r="A13" s="43">
        <v>5</v>
      </c>
      <c r="B13" s="44" t="s">
        <v>18</v>
      </c>
      <c r="C13" s="16">
        <f>TR!C13+TM!C13+TBM!C13</f>
        <v>3801</v>
      </c>
    </row>
    <row r="14" spans="1:3" x14ac:dyDescent="0.25">
      <c r="A14" s="43">
        <v>6</v>
      </c>
      <c r="B14" s="44" t="s">
        <v>19</v>
      </c>
      <c r="C14" s="16">
        <f>TR!C14+TM!C14+TBM!C14</f>
        <v>2726</v>
      </c>
    </row>
    <row r="15" spans="1:3" x14ac:dyDescent="0.25">
      <c r="A15" s="43">
        <v>7</v>
      </c>
      <c r="B15" s="44" t="s">
        <v>20</v>
      </c>
      <c r="C15" s="16">
        <f>TR!C15+TM!C15+TBM!C15</f>
        <v>2617</v>
      </c>
    </row>
    <row r="16" spans="1:3" x14ac:dyDescent="0.25">
      <c r="A16" s="43">
        <v>8</v>
      </c>
      <c r="B16" s="44" t="s">
        <v>21</v>
      </c>
      <c r="C16" s="16">
        <f>TR!C16+TM!C16+TBM!C16</f>
        <v>9382</v>
      </c>
    </row>
    <row r="17" spans="1:3" x14ac:dyDescent="0.25">
      <c r="A17" s="43">
        <v>9</v>
      </c>
      <c r="B17" s="44" t="s">
        <v>22</v>
      </c>
      <c r="C17" s="16">
        <f>TR!C17+TM!C17+TBM!C17</f>
        <v>4761</v>
      </c>
    </row>
    <row r="18" spans="1:3" x14ac:dyDescent="0.25">
      <c r="A18" s="43">
        <v>10</v>
      </c>
      <c r="B18" s="44" t="s">
        <v>8</v>
      </c>
      <c r="C18" s="16">
        <f>TR!C18+TM!C18+TBM!C18</f>
        <v>9479</v>
      </c>
    </row>
    <row r="19" spans="1:3" x14ac:dyDescent="0.25">
      <c r="A19" s="43">
        <v>11</v>
      </c>
      <c r="B19" s="44" t="s">
        <v>23</v>
      </c>
      <c r="C19" s="16">
        <f>TR!C19+TM!C19+TBM!C19</f>
        <v>10768</v>
      </c>
    </row>
    <row r="20" spans="1:3" x14ac:dyDescent="0.25">
      <c r="A20" s="43">
        <v>12</v>
      </c>
      <c r="B20" s="44" t="s">
        <v>24</v>
      </c>
      <c r="C20" s="16">
        <f>TR!C20+TM!C20+TBM!C20</f>
        <v>4185</v>
      </c>
    </row>
    <row r="21" spans="1:3" x14ac:dyDescent="0.25">
      <c r="A21" s="43">
        <v>13</v>
      </c>
      <c r="B21" s="44" t="s">
        <v>25</v>
      </c>
      <c r="C21" s="16">
        <f>TR!C21+TM!C21+TBM!C21</f>
        <v>10296</v>
      </c>
    </row>
    <row r="22" spans="1:3" x14ac:dyDescent="0.25">
      <c r="A22" s="43">
        <v>14</v>
      </c>
      <c r="B22" s="44" t="s">
        <v>26</v>
      </c>
      <c r="C22" s="16">
        <f>TR!C22+TM!C22+TBM!C22</f>
        <v>18894</v>
      </c>
    </row>
    <row r="23" spans="1:3" x14ac:dyDescent="0.25">
      <c r="A23" s="43">
        <v>15</v>
      </c>
      <c r="B23" s="44" t="s">
        <v>27</v>
      </c>
      <c r="C23" s="16">
        <f>TR!C23+TM!C23+TBM!C23</f>
        <v>9208</v>
      </c>
    </row>
    <row r="24" spans="1:3" x14ac:dyDescent="0.25">
      <c r="A24" s="43">
        <v>16</v>
      </c>
      <c r="B24" s="44" t="s">
        <v>28</v>
      </c>
      <c r="C24" s="16">
        <f>TR!C24+TM!C24+TBM!C24</f>
        <v>12667</v>
      </c>
    </row>
    <row r="25" spans="1:3" x14ac:dyDescent="0.25">
      <c r="A25" s="43">
        <v>17</v>
      </c>
      <c r="B25" s="44" t="s">
        <v>29</v>
      </c>
      <c r="C25" s="16">
        <f>TR!C25+TM!C25+TBM!C25</f>
        <v>8368</v>
      </c>
    </row>
    <row r="26" spans="1:3" x14ac:dyDescent="0.25">
      <c r="A26" s="43">
        <v>18</v>
      </c>
      <c r="B26" s="44" t="s">
        <v>30</v>
      </c>
      <c r="C26" s="16">
        <f>TR!C26+TM!C26+TBM!C26</f>
        <v>2512</v>
      </c>
    </row>
    <row r="27" spans="1:3" x14ac:dyDescent="0.25">
      <c r="A27" s="43">
        <v>19</v>
      </c>
      <c r="B27" s="44" t="s">
        <v>31</v>
      </c>
      <c r="C27" s="16">
        <f>TR!C27+TM!C27+TBM!C27</f>
        <v>5008</v>
      </c>
    </row>
    <row r="28" spans="1:3" x14ac:dyDescent="0.25">
      <c r="A28" s="43">
        <v>20</v>
      </c>
      <c r="B28" s="44" t="s">
        <v>32</v>
      </c>
      <c r="C28" s="16">
        <f>TR!C28+TM!C28+TBM!C28</f>
        <v>9202</v>
      </c>
    </row>
    <row r="29" spans="1:3" x14ac:dyDescent="0.25">
      <c r="A29" s="43">
        <v>21</v>
      </c>
      <c r="B29" s="44" t="s">
        <v>33</v>
      </c>
      <c r="C29" s="16">
        <f>TR!C29+TM!C29+TBM!C29</f>
        <v>9854</v>
      </c>
    </row>
    <row r="30" spans="1:3" ht="15.75" thickBot="1" x14ac:dyDescent="0.3">
      <c r="A30" s="43">
        <v>22</v>
      </c>
      <c r="B30" s="44" t="s">
        <v>34</v>
      </c>
      <c r="C30" s="17">
        <f>TR!C30+TM!C30+TBM!C30</f>
        <v>7786</v>
      </c>
    </row>
    <row r="31" spans="1:3" ht="15.75" thickBot="1" x14ac:dyDescent="0.3">
      <c r="A31" s="33" t="s">
        <v>9</v>
      </c>
      <c r="B31" s="34"/>
      <c r="C31" s="8">
        <f>SUM(C9:C30)</f>
        <v>148377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7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42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thickBot="1" x14ac:dyDescent="0.3">
      <c r="A7" s="27" t="s">
        <v>2</v>
      </c>
      <c r="B7" s="29" t="s">
        <v>3</v>
      </c>
      <c r="C7" s="2" t="s">
        <v>10</v>
      </c>
    </row>
    <row r="8" spans="1:3" ht="15.75" thickBot="1" x14ac:dyDescent="0.3">
      <c r="A8" s="28"/>
      <c r="B8" s="30"/>
      <c r="C8" s="7" t="s">
        <v>6</v>
      </c>
    </row>
    <row r="9" spans="1:3" ht="15.75" thickTop="1" x14ac:dyDescent="0.25">
      <c r="A9" s="41">
        <v>1</v>
      </c>
      <c r="B9" s="42" t="s">
        <v>35</v>
      </c>
      <c r="C9" s="12">
        <v>19</v>
      </c>
    </row>
    <row r="10" spans="1:3" x14ac:dyDescent="0.25">
      <c r="A10" s="43">
        <v>2</v>
      </c>
      <c r="B10" s="44" t="s">
        <v>7</v>
      </c>
      <c r="C10" s="13">
        <v>0</v>
      </c>
    </row>
    <row r="11" spans="1:3" x14ac:dyDescent="0.25">
      <c r="A11" s="43">
        <v>3</v>
      </c>
      <c r="B11" s="44" t="s">
        <v>16</v>
      </c>
      <c r="C11" s="13">
        <v>0</v>
      </c>
    </row>
    <row r="12" spans="1:3" x14ac:dyDescent="0.25">
      <c r="A12" s="43">
        <v>4</v>
      </c>
      <c r="B12" s="44" t="s">
        <v>17</v>
      </c>
      <c r="C12" s="13">
        <v>866</v>
      </c>
    </row>
    <row r="13" spans="1:3" x14ac:dyDescent="0.25">
      <c r="A13" s="43">
        <v>5</v>
      </c>
      <c r="B13" s="44" t="s">
        <v>18</v>
      </c>
      <c r="C13" s="13">
        <v>522</v>
      </c>
    </row>
    <row r="14" spans="1:3" x14ac:dyDescent="0.25">
      <c r="A14" s="43">
        <v>6</v>
      </c>
      <c r="B14" s="44" t="s">
        <v>19</v>
      </c>
      <c r="C14" s="13">
        <v>355</v>
      </c>
    </row>
    <row r="15" spans="1:3" x14ac:dyDescent="0.25">
      <c r="A15" s="43">
        <v>7</v>
      </c>
      <c r="B15" s="44" t="s">
        <v>20</v>
      </c>
      <c r="C15" s="13">
        <v>212</v>
      </c>
    </row>
    <row r="16" spans="1:3" x14ac:dyDescent="0.25">
      <c r="A16" s="43">
        <v>8</v>
      </c>
      <c r="B16" s="44" t="s">
        <v>21</v>
      </c>
      <c r="C16" s="13">
        <v>1051</v>
      </c>
    </row>
    <row r="17" spans="1:3" x14ac:dyDescent="0.25">
      <c r="A17" s="43">
        <v>9</v>
      </c>
      <c r="B17" s="44" t="s">
        <v>22</v>
      </c>
      <c r="C17" s="13">
        <v>396</v>
      </c>
    </row>
    <row r="18" spans="1:3" x14ac:dyDescent="0.25">
      <c r="A18" s="43">
        <v>10</v>
      </c>
      <c r="B18" s="44" t="s">
        <v>8</v>
      </c>
      <c r="C18" s="13">
        <v>753</v>
      </c>
    </row>
    <row r="19" spans="1:3" x14ac:dyDescent="0.25">
      <c r="A19" s="43">
        <v>11</v>
      </c>
      <c r="B19" s="44" t="s">
        <v>23</v>
      </c>
      <c r="C19" s="13">
        <v>753</v>
      </c>
    </row>
    <row r="20" spans="1:3" x14ac:dyDescent="0.25">
      <c r="A20" s="43">
        <v>12</v>
      </c>
      <c r="B20" s="44" t="s">
        <v>24</v>
      </c>
      <c r="C20" s="13">
        <v>500</v>
      </c>
    </row>
    <row r="21" spans="1:3" x14ac:dyDescent="0.25">
      <c r="A21" s="43">
        <v>13</v>
      </c>
      <c r="B21" s="44" t="s">
        <v>25</v>
      </c>
      <c r="C21" s="13">
        <v>836</v>
      </c>
    </row>
    <row r="22" spans="1:3" x14ac:dyDescent="0.25">
      <c r="A22" s="43">
        <v>14</v>
      </c>
      <c r="B22" s="44" t="s">
        <v>26</v>
      </c>
      <c r="C22" s="13">
        <v>1168</v>
      </c>
    </row>
    <row r="23" spans="1:3" x14ac:dyDescent="0.25">
      <c r="A23" s="43">
        <v>15</v>
      </c>
      <c r="B23" s="44" t="s">
        <v>27</v>
      </c>
      <c r="C23" s="13">
        <v>904</v>
      </c>
    </row>
    <row r="24" spans="1:3" x14ac:dyDescent="0.25">
      <c r="A24" s="43">
        <v>16</v>
      </c>
      <c r="B24" s="44" t="s">
        <v>28</v>
      </c>
      <c r="C24" s="13">
        <v>1111</v>
      </c>
    </row>
    <row r="25" spans="1:3" x14ac:dyDescent="0.25">
      <c r="A25" s="43">
        <v>17</v>
      </c>
      <c r="B25" s="44" t="s">
        <v>29</v>
      </c>
      <c r="C25" s="13">
        <v>610</v>
      </c>
    </row>
    <row r="26" spans="1:3" x14ac:dyDescent="0.25">
      <c r="A26" s="43">
        <v>18</v>
      </c>
      <c r="B26" s="44" t="s">
        <v>30</v>
      </c>
      <c r="C26" s="13">
        <v>210</v>
      </c>
    </row>
    <row r="27" spans="1:3" x14ac:dyDescent="0.25">
      <c r="A27" s="43">
        <v>19</v>
      </c>
      <c r="B27" s="44" t="s">
        <v>31</v>
      </c>
      <c r="C27" s="13">
        <f>675+75</f>
        <v>750</v>
      </c>
    </row>
    <row r="28" spans="1:3" x14ac:dyDescent="0.25">
      <c r="A28" s="43">
        <v>20</v>
      </c>
      <c r="B28" s="44" t="s">
        <v>32</v>
      </c>
      <c r="C28" s="13">
        <v>913</v>
      </c>
    </row>
    <row r="29" spans="1:3" x14ac:dyDescent="0.25">
      <c r="A29" s="43">
        <v>21</v>
      </c>
      <c r="B29" s="44" t="s">
        <v>33</v>
      </c>
      <c r="C29" s="13">
        <v>867</v>
      </c>
    </row>
    <row r="30" spans="1:3" ht="15.75" thickBot="1" x14ac:dyDescent="0.3">
      <c r="A30" s="43">
        <v>22</v>
      </c>
      <c r="B30" s="44" t="s">
        <v>34</v>
      </c>
      <c r="C30" s="14">
        <v>941</v>
      </c>
    </row>
    <row r="31" spans="1:3" ht="15.75" thickBot="1" x14ac:dyDescent="0.3">
      <c r="A31" s="33" t="s">
        <v>9</v>
      </c>
      <c r="B31" s="34"/>
      <c r="C31" s="8">
        <f>SUM(C9:C30)</f>
        <v>13737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opLeftCell="A13"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43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s="4" customFormat="1" ht="16.5" customHeight="1" thickTop="1" thickBot="1" x14ac:dyDescent="0.3">
      <c r="A7" s="27" t="s">
        <v>2</v>
      </c>
      <c r="B7" s="29" t="s">
        <v>3</v>
      </c>
      <c r="C7" s="2" t="s">
        <v>10</v>
      </c>
    </row>
    <row r="8" spans="1:3" s="4" customFormat="1" ht="15.75" thickBot="1" x14ac:dyDescent="0.3">
      <c r="A8" s="28"/>
      <c r="B8" s="30"/>
      <c r="C8" s="10" t="s">
        <v>5</v>
      </c>
    </row>
    <row r="9" spans="1:3" s="4" customFormat="1" ht="15.75" thickTop="1" x14ac:dyDescent="0.25">
      <c r="A9" s="41">
        <v>1</v>
      </c>
      <c r="B9" s="42" t="s">
        <v>35</v>
      </c>
      <c r="C9" s="12">
        <v>525</v>
      </c>
    </row>
    <row r="10" spans="1:3" s="4" customFormat="1" x14ac:dyDescent="0.25">
      <c r="A10" s="43">
        <v>2</v>
      </c>
      <c r="B10" s="44" t="s">
        <v>7</v>
      </c>
      <c r="C10" s="13">
        <v>0</v>
      </c>
    </row>
    <row r="11" spans="1:3" s="4" customFormat="1" x14ac:dyDescent="0.25">
      <c r="A11" s="43">
        <v>3</v>
      </c>
      <c r="B11" s="44" t="s">
        <v>16</v>
      </c>
      <c r="C11" s="13">
        <v>0</v>
      </c>
    </row>
    <row r="12" spans="1:3" s="4" customFormat="1" x14ac:dyDescent="0.25">
      <c r="A12" s="43">
        <v>4</v>
      </c>
      <c r="B12" s="44" t="s">
        <v>17</v>
      </c>
      <c r="C12" s="13">
        <v>4258</v>
      </c>
    </row>
    <row r="13" spans="1:3" s="4" customFormat="1" x14ac:dyDescent="0.25">
      <c r="A13" s="43">
        <v>5</v>
      </c>
      <c r="B13" s="44" t="s">
        <v>18</v>
      </c>
      <c r="C13" s="13">
        <v>2684</v>
      </c>
    </row>
    <row r="14" spans="1:3" s="4" customFormat="1" x14ac:dyDescent="0.25">
      <c r="A14" s="43">
        <v>6</v>
      </c>
      <c r="B14" s="44" t="s">
        <v>19</v>
      </c>
      <c r="C14" s="13">
        <v>1737</v>
      </c>
    </row>
    <row r="15" spans="1:3" s="4" customFormat="1" x14ac:dyDescent="0.25">
      <c r="A15" s="43">
        <v>7</v>
      </c>
      <c r="B15" s="44" t="s">
        <v>20</v>
      </c>
      <c r="C15" s="13">
        <f>1774+41</f>
        <v>1815</v>
      </c>
    </row>
    <row r="16" spans="1:3" s="4" customFormat="1" x14ac:dyDescent="0.25">
      <c r="A16" s="43">
        <v>8</v>
      </c>
      <c r="B16" s="44" t="s">
        <v>21</v>
      </c>
      <c r="C16" s="13">
        <v>5574</v>
      </c>
    </row>
    <row r="17" spans="1:3" s="4" customFormat="1" x14ac:dyDescent="0.25">
      <c r="A17" s="43">
        <v>9</v>
      </c>
      <c r="B17" s="44" t="s">
        <v>22</v>
      </c>
      <c r="C17" s="13">
        <f>3259+25</f>
        <v>3284</v>
      </c>
    </row>
    <row r="18" spans="1:3" s="4" customFormat="1" x14ac:dyDescent="0.25">
      <c r="A18" s="43">
        <v>10</v>
      </c>
      <c r="B18" s="44" t="s">
        <v>8</v>
      </c>
      <c r="C18" s="13">
        <f>6466+150</f>
        <v>6616</v>
      </c>
    </row>
    <row r="19" spans="1:3" s="4" customFormat="1" x14ac:dyDescent="0.25">
      <c r="A19" s="43">
        <v>11</v>
      </c>
      <c r="B19" s="44" t="s">
        <v>23</v>
      </c>
      <c r="C19" s="13">
        <v>7675</v>
      </c>
    </row>
    <row r="20" spans="1:3" s="4" customFormat="1" x14ac:dyDescent="0.25">
      <c r="A20" s="43">
        <v>12</v>
      </c>
      <c r="B20" s="44" t="s">
        <v>24</v>
      </c>
      <c r="C20" s="13">
        <v>2408</v>
      </c>
    </row>
    <row r="21" spans="1:3" s="4" customFormat="1" x14ac:dyDescent="0.25">
      <c r="A21" s="43">
        <v>13</v>
      </c>
      <c r="B21" s="44" t="s">
        <v>25</v>
      </c>
      <c r="C21" s="13">
        <v>6032</v>
      </c>
    </row>
    <row r="22" spans="1:3" s="4" customFormat="1" x14ac:dyDescent="0.25">
      <c r="A22" s="43">
        <v>14</v>
      </c>
      <c r="B22" s="44" t="s">
        <v>26</v>
      </c>
      <c r="C22" s="13">
        <v>12548</v>
      </c>
    </row>
    <row r="23" spans="1:3" s="4" customFormat="1" x14ac:dyDescent="0.25">
      <c r="A23" s="43">
        <v>15</v>
      </c>
      <c r="B23" s="44" t="s">
        <v>27</v>
      </c>
      <c r="C23" s="21">
        <v>5434</v>
      </c>
    </row>
    <row r="24" spans="1:3" s="4" customFormat="1" x14ac:dyDescent="0.25">
      <c r="A24" s="43">
        <v>16</v>
      </c>
      <c r="B24" s="44" t="s">
        <v>28</v>
      </c>
      <c r="C24" s="13">
        <v>8351</v>
      </c>
    </row>
    <row r="25" spans="1:3" s="4" customFormat="1" x14ac:dyDescent="0.25">
      <c r="A25" s="43">
        <v>17</v>
      </c>
      <c r="B25" s="44" t="s">
        <v>29</v>
      </c>
      <c r="C25" s="13">
        <v>5038</v>
      </c>
    </row>
    <row r="26" spans="1:3" s="4" customFormat="1" x14ac:dyDescent="0.25">
      <c r="A26" s="43">
        <v>18</v>
      </c>
      <c r="B26" s="44" t="s">
        <v>30</v>
      </c>
      <c r="C26" s="13">
        <v>1853</v>
      </c>
    </row>
    <row r="27" spans="1:3" s="4" customFormat="1" x14ac:dyDescent="0.25">
      <c r="A27" s="43">
        <v>19</v>
      </c>
      <c r="B27" s="44" t="s">
        <v>31</v>
      </c>
      <c r="C27" s="13">
        <v>2518</v>
      </c>
    </row>
    <row r="28" spans="1:3" s="4" customFormat="1" x14ac:dyDescent="0.25">
      <c r="A28" s="43">
        <v>20</v>
      </c>
      <c r="B28" s="44" t="s">
        <v>32</v>
      </c>
      <c r="C28" s="21">
        <v>5687</v>
      </c>
    </row>
    <row r="29" spans="1:3" s="4" customFormat="1" x14ac:dyDescent="0.25">
      <c r="A29" s="43">
        <v>21</v>
      </c>
      <c r="B29" s="44" t="s">
        <v>33</v>
      </c>
      <c r="C29" s="13">
        <v>6517</v>
      </c>
    </row>
    <row r="30" spans="1:3" s="4" customFormat="1" ht="15.75" thickBot="1" x14ac:dyDescent="0.3">
      <c r="A30" s="43">
        <v>22</v>
      </c>
      <c r="B30" s="44" t="s">
        <v>34</v>
      </c>
      <c r="C30" s="14">
        <f>4566+55</f>
        <v>4621</v>
      </c>
    </row>
    <row r="31" spans="1:3" s="4" customFormat="1" ht="15.75" thickBot="1" x14ac:dyDescent="0.3">
      <c r="A31" s="33" t="s">
        <v>9</v>
      </c>
      <c r="B31" s="34"/>
      <c r="C31" s="9">
        <f>SUM(C9:C30)</f>
        <v>95175</v>
      </c>
    </row>
    <row r="32" spans="1:3" s="4" customFormat="1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C9" sqref="C9:C3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6" t="s">
        <v>37</v>
      </c>
      <c r="B2" s="26"/>
      <c r="C2" s="26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44</v>
      </c>
    </row>
    <row r="6" spans="1:3" ht="15.75" thickBot="1" x14ac:dyDescent="0.3"/>
    <row r="7" spans="1:3" ht="16.5" customHeight="1" thickTop="1" thickBot="1" x14ac:dyDescent="0.3">
      <c r="A7" s="27" t="s">
        <v>2</v>
      </c>
      <c r="B7" s="38" t="s">
        <v>3</v>
      </c>
      <c r="C7" s="2" t="s">
        <v>10</v>
      </c>
    </row>
    <row r="8" spans="1:3" ht="15.75" thickBot="1" x14ac:dyDescent="0.3">
      <c r="A8" s="39"/>
      <c r="B8" s="40"/>
      <c r="C8" s="11" t="s">
        <v>4</v>
      </c>
    </row>
    <row r="9" spans="1:3" ht="15.75" thickTop="1" x14ac:dyDescent="0.25">
      <c r="A9" s="41">
        <v>1</v>
      </c>
      <c r="B9" s="42" t="s">
        <v>35</v>
      </c>
      <c r="C9" s="12">
        <f>SUM(330)</f>
        <v>330</v>
      </c>
    </row>
    <row r="10" spans="1:3" x14ac:dyDescent="0.25">
      <c r="A10" s="43">
        <v>2</v>
      </c>
      <c r="B10" s="44" t="s">
        <v>7</v>
      </c>
      <c r="C10" s="13">
        <v>0</v>
      </c>
    </row>
    <row r="11" spans="1:3" x14ac:dyDescent="0.25">
      <c r="A11" s="43">
        <v>3</v>
      </c>
      <c r="B11" s="44" t="s">
        <v>16</v>
      </c>
      <c r="C11" s="13">
        <v>0</v>
      </c>
    </row>
    <row r="12" spans="1:3" x14ac:dyDescent="0.25">
      <c r="A12" s="43">
        <v>4</v>
      </c>
      <c r="B12" s="44" t="s">
        <v>17</v>
      </c>
      <c r="C12" s="13">
        <v>865</v>
      </c>
    </row>
    <row r="13" spans="1:3" x14ac:dyDescent="0.25">
      <c r="A13" s="43">
        <v>5</v>
      </c>
      <c r="B13" s="44" t="s">
        <v>18</v>
      </c>
      <c r="C13" s="13">
        <v>595</v>
      </c>
    </row>
    <row r="14" spans="1:3" x14ac:dyDescent="0.25">
      <c r="A14" s="43">
        <v>6</v>
      </c>
      <c r="B14" s="44" t="s">
        <v>19</v>
      </c>
      <c r="C14" s="13">
        <v>634</v>
      </c>
    </row>
    <row r="15" spans="1:3" x14ac:dyDescent="0.25">
      <c r="A15" s="43">
        <v>7</v>
      </c>
      <c r="B15" s="44" t="s">
        <v>20</v>
      </c>
      <c r="C15" s="13">
        <f>631-41</f>
        <v>590</v>
      </c>
    </row>
    <row r="16" spans="1:3" x14ac:dyDescent="0.25">
      <c r="A16" s="43">
        <v>8</v>
      </c>
      <c r="B16" s="44" t="s">
        <v>21</v>
      </c>
      <c r="C16" s="13">
        <v>2757</v>
      </c>
    </row>
    <row r="17" spans="1:3" x14ac:dyDescent="0.25">
      <c r="A17" s="43">
        <v>9</v>
      </c>
      <c r="B17" s="44" t="s">
        <v>22</v>
      </c>
      <c r="C17" s="13">
        <f>1106-25</f>
        <v>1081</v>
      </c>
    </row>
    <row r="18" spans="1:3" x14ac:dyDescent="0.25">
      <c r="A18" s="43">
        <v>10</v>
      </c>
      <c r="B18" s="44" t="s">
        <v>8</v>
      </c>
      <c r="C18" s="13">
        <f>2260-150</f>
        <v>2110</v>
      </c>
    </row>
    <row r="19" spans="1:3" x14ac:dyDescent="0.25">
      <c r="A19" s="43">
        <v>11</v>
      </c>
      <c r="B19" s="44" t="s">
        <v>23</v>
      </c>
      <c r="C19" s="13">
        <v>2340</v>
      </c>
    </row>
    <row r="20" spans="1:3" x14ac:dyDescent="0.25">
      <c r="A20" s="43">
        <v>12</v>
      </c>
      <c r="B20" s="44" t="s">
        <v>24</v>
      </c>
      <c r="C20" s="13">
        <v>1277</v>
      </c>
    </row>
    <row r="21" spans="1:3" x14ac:dyDescent="0.25">
      <c r="A21" s="43">
        <v>13</v>
      </c>
      <c r="B21" s="44" t="s">
        <v>25</v>
      </c>
      <c r="C21" s="13">
        <v>3428</v>
      </c>
    </row>
    <row r="22" spans="1:3" x14ac:dyDescent="0.25">
      <c r="A22" s="43">
        <v>14</v>
      </c>
      <c r="B22" s="44" t="s">
        <v>26</v>
      </c>
      <c r="C22" s="13">
        <v>5178</v>
      </c>
    </row>
    <row r="23" spans="1:3" x14ac:dyDescent="0.25">
      <c r="A23" s="43">
        <v>15</v>
      </c>
      <c r="B23" s="44" t="s">
        <v>27</v>
      </c>
      <c r="C23" s="13">
        <v>2870</v>
      </c>
    </row>
    <row r="24" spans="1:3" x14ac:dyDescent="0.25">
      <c r="A24" s="43">
        <v>16</v>
      </c>
      <c r="B24" s="44" t="s">
        <v>28</v>
      </c>
      <c r="C24" s="13">
        <v>3205</v>
      </c>
    </row>
    <row r="25" spans="1:3" x14ac:dyDescent="0.25">
      <c r="A25" s="43">
        <v>17</v>
      </c>
      <c r="B25" s="44" t="s">
        <v>29</v>
      </c>
      <c r="C25" s="13">
        <v>2720</v>
      </c>
    </row>
    <row r="26" spans="1:3" x14ac:dyDescent="0.25">
      <c r="A26" s="43">
        <v>18</v>
      </c>
      <c r="B26" s="44" t="s">
        <v>30</v>
      </c>
      <c r="C26" s="13">
        <v>449</v>
      </c>
    </row>
    <row r="27" spans="1:3" x14ac:dyDescent="0.25">
      <c r="A27" s="43">
        <v>19</v>
      </c>
      <c r="B27" s="44" t="s">
        <v>31</v>
      </c>
      <c r="C27" s="13">
        <f>1815-75</f>
        <v>1740</v>
      </c>
    </row>
    <row r="28" spans="1:3" x14ac:dyDescent="0.25">
      <c r="A28" s="43">
        <v>20</v>
      </c>
      <c r="B28" s="44" t="s">
        <v>32</v>
      </c>
      <c r="C28" s="13">
        <v>2602</v>
      </c>
    </row>
    <row r="29" spans="1:3" x14ac:dyDescent="0.25">
      <c r="A29" s="43">
        <v>21</v>
      </c>
      <c r="B29" s="44" t="s">
        <v>33</v>
      </c>
      <c r="C29" s="13">
        <v>2470</v>
      </c>
    </row>
    <row r="30" spans="1:3" ht="15.75" thickBot="1" x14ac:dyDescent="0.3">
      <c r="A30" s="43">
        <v>22</v>
      </c>
      <c r="B30" s="44" t="s">
        <v>34</v>
      </c>
      <c r="C30" s="14">
        <f>2279-55</f>
        <v>2224</v>
      </c>
    </row>
    <row r="31" spans="1:3" ht="15.75" thickBot="1" x14ac:dyDescent="0.3">
      <c r="A31" s="33" t="s">
        <v>9</v>
      </c>
      <c r="B31" s="37"/>
      <c r="C31" s="9">
        <f>SUM(C9:C30)</f>
        <v>39465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2025-10-10T02:50:45Z</dcterms:modified>
</cp:coreProperties>
</file>