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2" i="8" l="1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27" i="5"/>
  <c r="C24" i="5"/>
  <c r="C22" i="5"/>
  <c r="C30" i="4"/>
  <c r="C26" i="4"/>
  <c r="C24" i="4"/>
  <c r="C22" i="4"/>
  <c r="C17" i="4"/>
  <c r="C28" i="1"/>
  <c r="C27" i="1"/>
  <c r="C26" i="1"/>
  <c r="C24" i="1"/>
  <c r="C22" i="1"/>
  <c r="C19" i="1"/>
  <c r="C17" i="1"/>
  <c r="C31" i="1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9" i="6" l="1"/>
  <c r="C31" i="9" l="1"/>
  <c r="C31" i="7"/>
  <c r="C31" i="6"/>
  <c r="C31" i="5"/>
  <c r="C31" i="4"/>
  <c r="C31" i="8" l="1"/>
</calcChain>
</file>

<file path=xl/sharedStrings.xml><?xml version="1.0" encoding="utf-8"?>
<sst xmlns="http://schemas.openxmlformats.org/spreadsheetml/2006/main" count="220" uniqueCount="45">
  <si>
    <t>TAHUN / SEMESTER</t>
  </si>
  <si>
    <t>NO</t>
  </si>
  <si>
    <t>KECAMATAN</t>
  </si>
  <si>
    <t>TBM</t>
  </si>
  <si>
    <t>TM</t>
  </si>
  <si>
    <t>TR/TTM</t>
  </si>
  <si>
    <t>Semende Darat Tengah</t>
  </si>
  <si>
    <t>Gunung Megang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</si>
  <si>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</si>
  <si>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</si>
  <si>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</si>
  <si>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</si>
  <si>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</si>
  <si>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</si>
  <si>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SAWIT</t>
  </si>
  <si>
    <t>Jumlah Luas Areal (Ha)</t>
  </si>
  <si>
    <r>
      <t xml:space="preserve">Semende Darat Laut      </t>
    </r>
    <r>
      <rPr>
        <b/>
        <sz val="11"/>
        <rFont val="Arial"/>
        <family val="2"/>
      </rPr>
      <t xml:space="preserve"> </t>
    </r>
  </si>
  <si>
    <t xml:space="preserve">Semende Darat Ulu </t>
  </si>
  <si>
    <t xml:space="preserve">Tanjung Agung      </t>
  </si>
  <si>
    <t>Panang Enim</t>
  </si>
  <si>
    <t xml:space="preserve">Lawang Kidul  </t>
  </si>
  <si>
    <t xml:space="preserve">Muara Enim              </t>
  </si>
  <si>
    <t xml:space="preserve">Ujan Mas               </t>
  </si>
  <si>
    <t xml:space="preserve">Benakat                 </t>
  </si>
  <si>
    <t>Rambang Niru</t>
  </si>
  <si>
    <t>Empat Petulai Dangku</t>
  </si>
  <si>
    <t xml:space="preserve">Lubai                          </t>
  </si>
  <si>
    <t xml:space="preserve">Rambang                      </t>
  </si>
  <si>
    <t xml:space="preserve">Lembak                </t>
  </si>
  <si>
    <t xml:space="preserve">Gelumbang          </t>
  </si>
  <si>
    <t xml:space="preserve">Sungai Rotan      </t>
  </si>
  <si>
    <t xml:space="preserve">Muara Belida     </t>
  </si>
  <si>
    <t xml:space="preserve">Kelekar                     </t>
  </si>
  <si>
    <t xml:space="preserve">Belida Darat       </t>
  </si>
  <si>
    <t xml:space="preserve">Lubai Ulu    </t>
  </si>
  <si>
    <t xml:space="preserve">Belimbing                          </t>
  </si>
  <si>
    <t>Jumlah</t>
  </si>
  <si>
    <t>LUAS AREAL TANAMAN BELUM MENGHASILKAN PERKEBUNAN SAWIT MENURUT KECAMATAN DAN KEADAAN TANAMAN TAHUN 2021</t>
  </si>
  <si>
    <t>JUMLAH PETANI TANAMAN PERKEBUNAN SAWIT MENURUT KECAMATAN DAN KEADAAN TANAMAN TAHUN 2021</t>
  </si>
  <si>
    <t>PRODUKTIVITAS TANAMAN PERKEBUNAN SAWIT MENURUT KECAMATAN DAN KEADAAN TANAMAN TAHUN 2021</t>
  </si>
  <si>
    <t>PRODUKSI TANAMAN PERKEBUNAN SAWIT MENURUT KECAMATAN DAN KEADAAN TANAMAN TAHUN 2021</t>
  </si>
  <si>
    <t>JUMLAH LUAS AREAL TANAMAN PERKEBUNAN SAWIT MENURUT KECAMATAN DAN KEADAAN TANAMAN TAHUN 2021</t>
  </si>
  <si>
    <t>LUAS AREAL TANAMAN RUSAK/ TANAMAN TIDAK MENGHASILKAN PERKEBUNAN SAWIT MENURUT KECAMATAN DAN KEADAAN TANAMAN TAHUN 2021</t>
  </si>
  <si>
    <t>LUAS AREAL TANAMAN MENGHASILKAN PERKEBUNAN SAWIT MENURUT KECAMATAN DAN KEADAAN TANAMAN TAHUN 2021</t>
  </si>
  <si>
    <t>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</si>
</sst>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17" xfId="1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2" fontId="3" fillId="0" borderId="20" xfId="1" applyNumberFormat="1" applyFont="1" applyBorder="1" applyAlignment="1">
      <alignment horizontal="right" vertical="center" wrapText="1"/>
    </xf>
    <xf numFmtId="2" fontId="3" fillId="0" borderId="21" xfId="1" applyNumberFormat="1" applyFont="1" applyBorder="1" applyAlignment="1">
      <alignment horizontal="right" vertical="center" wrapText="1"/>
    </xf>
    <xf numFmtId="2" fontId="3" fillId="0" borderId="22" xfId="1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7" fontId="5" fillId="0" borderId="18" xfId="1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1" fontId="1" fillId="0" borderId="17" xfId="1" applyNumberFormat="1" applyFont="1" applyBorder="1" applyAlignment="1" applyProtection="1">
      <alignment horizontal="right" vertical="center" wrapText="1"/>
    </xf>
    <xf numFmtId="41" fontId="1" fillId="0" borderId="18" xfId="1" applyNumberFormat="1" applyFont="1" applyBorder="1" applyAlignment="1" applyProtection="1">
      <alignment horizontal="right" vertical="center" wrapText="1"/>
    </xf>
    <xf numFmtId="164" fontId="1" fillId="0" borderId="19" xfId="1" applyNumberFormat="1" applyFont="1" applyBorder="1" applyAlignment="1" applyProtection="1">
      <alignment horizontal="right" vertical="center" wrapText="1"/>
    </xf>
    <xf numFmtId="2" fontId="3" fillId="0" borderId="20" xfId="1" applyNumberFormat="1" applyFont="1" applyBorder="1" applyAlignment="1">
      <alignment horizontal="center" vertical="center" wrapText="1"/>
    </xf>
  </cellXfs>
  <cellStyles count="3">
    <cellStyle name="Comma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D13*36" TargetMode="External"/><Relationship Id="rId3" Type="http://schemas.openxmlformats.org/officeDocument/2006/relationships/hyperlink" Target="mailto:=@SUM(D13*36" TargetMode="External"/><Relationship Id="rId7" Type="http://schemas.openxmlformats.org/officeDocument/2006/relationships/hyperlink" Target="mailto:=@SUM(D13*36" TargetMode="External"/><Relationship Id="rId2" Type="http://schemas.openxmlformats.org/officeDocument/2006/relationships/hyperlink" Target="mailto:=@SUM(D13*36" TargetMode="External"/><Relationship Id="rId1" Type="http://schemas.openxmlformats.org/officeDocument/2006/relationships/hyperlink" Target="mailto:=@SUM(D13*36" TargetMode="External"/><Relationship Id="rId6" Type="http://schemas.openxmlformats.org/officeDocument/2006/relationships/hyperlink" Target="mailto:=@SUM(D13*36" TargetMode="External"/><Relationship Id="rId5" Type="http://schemas.openxmlformats.org/officeDocument/2006/relationships/hyperlink" Target="mailto:=@SUM(D13*36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=@SUM(D13*36" TargetMode="External"/><Relationship Id="rId9" Type="http://schemas.openxmlformats.org/officeDocument/2006/relationships/hyperlink" Target="mailto:=@SUM(D13*3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F34" sqref="F3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38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1</v>
      </c>
      <c r="B7" s="29" t="s">
        <v>2</v>
      </c>
      <c r="C7" s="31" t="s">
        <v>13</v>
      </c>
    </row>
    <row r="8" spans="1:3" ht="15.75" thickBot="1" x14ac:dyDescent="0.3">
      <c r="A8" s="28"/>
      <c r="B8" s="30"/>
      <c r="C8" s="32"/>
    </row>
    <row r="9" spans="1:3" ht="15.75" thickTop="1" x14ac:dyDescent="0.25">
      <c r="A9" s="11">
        <v>1</v>
      </c>
      <c r="B9" s="12" t="s">
        <v>16</v>
      </c>
      <c r="C9" s="22">
        <v>5</v>
      </c>
    </row>
    <row r="10" spans="1:3" x14ac:dyDescent="0.25">
      <c r="A10" s="9">
        <v>2</v>
      </c>
      <c r="B10" s="13" t="s">
        <v>6</v>
      </c>
      <c r="C10" s="23">
        <v>0</v>
      </c>
    </row>
    <row r="11" spans="1:3" x14ac:dyDescent="0.25">
      <c r="A11" s="9">
        <v>3</v>
      </c>
      <c r="B11" s="13" t="s">
        <v>17</v>
      </c>
      <c r="C11" s="23">
        <v>0</v>
      </c>
    </row>
    <row r="12" spans="1:3" x14ac:dyDescent="0.25">
      <c r="A12" s="9">
        <v>4</v>
      </c>
      <c r="B12" s="13" t="s">
        <v>18</v>
      </c>
      <c r="C12" s="24">
        <v>38</v>
      </c>
    </row>
    <row r="13" spans="1:3" x14ac:dyDescent="0.25">
      <c r="A13" s="9">
        <v>5</v>
      </c>
      <c r="B13" s="13" t="s">
        <v>19</v>
      </c>
      <c r="C13" s="24">
        <v>0</v>
      </c>
    </row>
    <row r="14" spans="1:3" x14ac:dyDescent="0.25">
      <c r="A14" s="9">
        <v>6</v>
      </c>
      <c r="B14" s="13" t="s">
        <v>20</v>
      </c>
      <c r="C14" s="24">
        <v>120</v>
      </c>
    </row>
    <row r="15" spans="1:3" x14ac:dyDescent="0.25">
      <c r="A15" s="9">
        <v>7</v>
      </c>
      <c r="B15" s="13" t="s">
        <v>21</v>
      </c>
      <c r="C15" s="24">
        <v>2689</v>
      </c>
    </row>
    <row r="16" spans="1:3" x14ac:dyDescent="0.25">
      <c r="A16" s="9">
        <v>8</v>
      </c>
      <c r="B16" s="13" t="s">
        <v>22</v>
      </c>
      <c r="C16" s="24">
        <v>135</v>
      </c>
    </row>
    <row r="17" spans="1:3" x14ac:dyDescent="0.25">
      <c r="A17" s="9">
        <v>9</v>
      </c>
      <c r="B17" s="13" t="s">
        <v>23</v>
      </c>
      <c r="C17" s="24">
        <v>52</v>
      </c>
    </row>
    <row r="18" spans="1:3" x14ac:dyDescent="0.25">
      <c r="A18" s="9">
        <v>10</v>
      </c>
      <c r="B18" s="13" t="s">
        <v>7</v>
      </c>
      <c r="C18" s="24">
        <v>1785</v>
      </c>
    </row>
    <row r="19" spans="1:3" x14ac:dyDescent="0.25">
      <c r="A19" s="9">
        <v>11</v>
      </c>
      <c r="B19" s="13" t="s">
        <v>24</v>
      </c>
      <c r="C19" s="24">
        <v>2001</v>
      </c>
    </row>
    <row r="20" spans="1:3" x14ac:dyDescent="0.25">
      <c r="A20" s="9">
        <v>12</v>
      </c>
      <c r="B20" s="13" t="s">
        <v>25</v>
      </c>
      <c r="C20" s="24">
        <v>10</v>
      </c>
    </row>
    <row r="21" spans="1:3" x14ac:dyDescent="0.25">
      <c r="A21" s="9">
        <v>13</v>
      </c>
      <c r="B21" s="13" t="s">
        <v>26</v>
      </c>
      <c r="C21" s="24">
        <v>866</v>
      </c>
    </row>
    <row r="22" spans="1:3" x14ac:dyDescent="0.25">
      <c r="A22" s="9">
        <v>14</v>
      </c>
      <c r="B22" s="13" t="s">
        <v>27</v>
      </c>
      <c r="C22" s="24">
        <v>1773</v>
      </c>
    </row>
    <row r="23" spans="1:3" x14ac:dyDescent="0.25">
      <c r="A23" s="9">
        <v>15</v>
      </c>
      <c r="B23" s="13" t="s">
        <v>28</v>
      </c>
      <c r="C23" s="24">
        <v>10</v>
      </c>
    </row>
    <row r="24" spans="1:3" x14ac:dyDescent="0.25">
      <c r="A24" s="9">
        <v>16</v>
      </c>
      <c r="B24" s="13" t="s">
        <v>29</v>
      </c>
      <c r="C24" s="24">
        <v>934</v>
      </c>
    </row>
    <row r="25" spans="1:3" x14ac:dyDescent="0.25">
      <c r="A25" s="9">
        <v>17</v>
      </c>
      <c r="B25" s="13" t="s">
        <v>30</v>
      </c>
      <c r="C25" s="24">
        <v>124</v>
      </c>
    </row>
    <row r="26" spans="1:3" x14ac:dyDescent="0.25">
      <c r="A26" s="9">
        <v>18</v>
      </c>
      <c r="B26" s="13" t="s">
        <v>31</v>
      </c>
      <c r="C26" s="24">
        <v>541</v>
      </c>
    </row>
    <row r="27" spans="1:3" x14ac:dyDescent="0.25">
      <c r="A27" s="9">
        <v>19</v>
      </c>
      <c r="B27" s="13" t="s">
        <v>32</v>
      </c>
      <c r="C27" s="24">
        <v>148</v>
      </c>
    </row>
    <row r="28" spans="1:3" x14ac:dyDescent="0.25">
      <c r="A28" s="9">
        <v>20</v>
      </c>
      <c r="B28" s="13" t="s">
        <v>33</v>
      </c>
      <c r="C28" s="24">
        <v>8</v>
      </c>
    </row>
    <row r="29" spans="1:3" x14ac:dyDescent="0.25">
      <c r="A29" s="9">
        <v>21</v>
      </c>
      <c r="B29" s="13" t="s">
        <v>34</v>
      </c>
      <c r="C29" s="24">
        <v>952</v>
      </c>
    </row>
    <row r="30" spans="1:3" ht="15.75" thickBot="1" x14ac:dyDescent="0.3">
      <c r="A30" s="9">
        <v>22</v>
      </c>
      <c r="B30" s="14" t="s">
        <v>35</v>
      </c>
      <c r="C30" s="25">
        <v>293</v>
      </c>
    </row>
    <row r="31" spans="1:3" ht="15.75" thickBot="1" x14ac:dyDescent="0.3">
      <c r="A31" s="33" t="s">
        <v>8</v>
      </c>
      <c r="B31" s="34"/>
      <c r="C31" s="10">
        <f>SUM(C9:C30)</f>
        <v>12484</v>
      </c>
    </row>
    <row r="32" spans="1:3" ht="15.75" thickTop="1" x14ac:dyDescent="0.25"/>
  </sheetData>
  <mergeCells count="5">
    <mergeCell ref="A2:C2"/>
    <mergeCell ref="A7:A8"/>
    <mergeCell ref="B7:B8"/>
    <mergeCell ref="C7:C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3" workbookViewId="0">
      <selection activeCell="F13" sqref="F13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39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1</v>
      </c>
      <c r="B7" s="29" t="s">
        <v>2</v>
      </c>
      <c r="C7" s="31" t="s">
        <v>12</v>
      </c>
    </row>
    <row r="8" spans="1:3" ht="15.75" thickBot="1" x14ac:dyDescent="0.3">
      <c r="A8" s="28"/>
      <c r="B8" s="30"/>
      <c r="C8" s="32"/>
    </row>
    <row r="9" spans="1:3" ht="16.5" thickTop="1" thickBot="1" x14ac:dyDescent="0.3">
      <c r="A9" s="11">
        <v>1</v>
      </c>
      <c r="B9" s="12" t="s">
        <v>16</v>
      </c>
      <c r="C9" s="40">
        <v>0</v>
      </c>
    </row>
    <row r="10" spans="1:3" ht="15.75" thickBot="1" x14ac:dyDescent="0.3">
      <c r="A10" s="9">
        <v>2</v>
      </c>
      <c r="B10" s="13" t="s">
        <v>6</v>
      </c>
      <c r="C10" s="40">
        <v>0</v>
      </c>
    </row>
    <row r="11" spans="1:3" ht="15.75" thickBot="1" x14ac:dyDescent="0.3">
      <c r="A11" s="9">
        <v>3</v>
      </c>
      <c r="B11" s="13" t="s">
        <v>17</v>
      </c>
      <c r="C11" s="40">
        <v>0</v>
      </c>
    </row>
    <row r="12" spans="1:3" ht="15.75" thickBot="1" x14ac:dyDescent="0.3">
      <c r="A12" s="9">
        <v>4</v>
      </c>
      <c r="B12" s="13" t="s">
        <v>18</v>
      </c>
      <c r="C12" s="40">
        <f>PRODUKSI!C12/TM!C12</f>
        <v>0.24561403508771928</v>
      </c>
    </row>
    <row r="13" spans="1:3" ht="15.75" thickBot="1" x14ac:dyDescent="0.3">
      <c r="A13" s="9">
        <v>5</v>
      </c>
      <c r="B13" s="13" t="s">
        <v>19</v>
      </c>
      <c r="C13" s="40">
        <v>0</v>
      </c>
    </row>
    <row r="14" spans="1:3" ht="15.75" thickBot="1" x14ac:dyDescent="0.3">
      <c r="A14" s="9">
        <v>6</v>
      </c>
      <c r="B14" s="13" t="s">
        <v>20</v>
      </c>
      <c r="C14" s="40">
        <f>PRODUKSI!C14/TM!C14</f>
        <v>0.81132075471698117</v>
      </c>
    </row>
    <row r="15" spans="1:3" ht="15.75" thickBot="1" x14ac:dyDescent="0.3">
      <c r="A15" s="9">
        <v>7</v>
      </c>
      <c r="B15" s="13" t="s">
        <v>21</v>
      </c>
      <c r="C15" s="40">
        <f>PRODUKSI!C15/TM!C15</f>
        <v>3.627188465499485</v>
      </c>
    </row>
    <row r="16" spans="1:3" ht="15.75" thickBot="1" x14ac:dyDescent="0.3">
      <c r="A16" s="9">
        <v>8</v>
      </c>
      <c r="B16" s="13" t="s">
        <v>22</v>
      </c>
      <c r="C16" s="40">
        <f>PRODUKSI!C16/TM!C16</f>
        <v>0.93951612903225812</v>
      </c>
    </row>
    <row r="17" spans="1:3" ht="15.75" thickBot="1" x14ac:dyDescent="0.3">
      <c r="A17" s="9">
        <v>9</v>
      </c>
      <c r="B17" s="13" t="s">
        <v>23</v>
      </c>
      <c r="C17" s="40">
        <f>PRODUKSI!C17/TM!C17</f>
        <v>0.32</v>
      </c>
    </row>
    <row r="18" spans="1:3" ht="15.75" thickBot="1" x14ac:dyDescent="0.3">
      <c r="A18" s="9">
        <v>10</v>
      </c>
      <c r="B18" s="13" t="s">
        <v>7</v>
      </c>
      <c r="C18" s="40">
        <f>PRODUKSI!C18/TM!C18</f>
        <v>1.0555555555555556</v>
      </c>
    </row>
    <row r="19" spans="1:3" ht="15.75" thickBot="1" x14ac:dyDescent="0.3">
      <c r="A19" s="9">
        <v>11</v>
      </c>
      <c r="B19" s="13" t="s">
        <v>24</v>
      </c>
      <c r="C19" s="40">
        <f>PRODUKSI!C19/TM!C19</f>
        <v>6.499708454810496</v>
      </c>
    </row>
    <row r="20" spans="1:3" ht="15.75" thickBot="1" x14ac:dyDescent="0.3">
      <c r="A20" s="9">
        <v>12</v>
      </c>
      <c r="B20" s="13" t="s">
        <v>25</v>
      </c>
      <c r="C20" s="40">
        <f>PRODUKSI!C20/TM!C20</f>
        <v>3.2</v>
      </c>
    </row>
    <row r="21" spans="1:3" ht="15.75" thickBot="1" x14ac:dyDescent="0.3">
      <c r="A21" s="9">
        <v>13</v>
      </c>
      <c r="B21" s="13" t="s">
        <v>26</v>
      </c>
      <c r="C21" s="40">
        <f>PRODUKSI!C21/TM!C21</f>
        <v>4.0299065420560751</v>
      </c>
    </row>
    <row r="22" spans="1:3" ht="15.75" thickBot="1" x14ac:dyDescent="0.3">
      <c r="A22" s="9">
        <v>14</v>
      </c>
      <c r="B22" s="13" t="s">
        <v>27</v>
      </c>
      <c r="C22" s="40">
        <f>PRODUKSI!C22/TM!C22</f>
        <v>4.9492753623188408</v>
      </c>
    </row>
    <row r="23" spans="1:3" ht="15.75" thickBot="1" x14ac:dyDescent="0.3">
      <c r="A23" s="9">
        <v>15</v>
      </c>
      <c r="B23" s="13" t="s">
        <v>28</v>
      </c>
      <c r="C23" s="40">
        <f>PRODUKSI!C23/TM!C23</f>
        <v>1.2857142857142858</v>
      </c>
    </row>
    <row r="24" spans="1:3" ht="15.75" thickBot="1" x14ac:dyDescent="0.3">
      <c r="A24" s="9">
        <v>16</v>
      </c>
      <c r="B24" s="13" t="s">
        <v>29</v>
      </c>
      <c r="C24" s="40">
        <f>PRODUKSI!C24/TM!C24</f>
        <v>3.3065610859728505</v>
      </c>
    </row>
    <row r="25" spans="1:3" ht="15.75" thickBot="1" x14ac:dyDescent="0.3">
      <c r="A25" s="9">
        <v>17</v>
      </c>
      <c r="B25" s="13" t="s">
        <v>30</v>
      </c>
      <c r="C25" s="40">
        <f>PRODUKSI!C25/TM!C25</f>
        <v>0.18518518518518517</v>
      </c>
    </row>
    <row r="26" spans="1:3" ht="15.75" thickBot="1" x14ac:dyDescent="0.3">
      <c r="A26" s="9">
        <v>18</v>
      </c>
      <c r="B26" s="13" t="s">
        <v>31</v>
      </c>
      <c r="C26" s="40">
        <f>PRODUKSI!C26/TM!C26</f>
        <v>4.1027272727272726</v>
      </c>
    </row>
    <row r="27" spans="1:3" ht="15.75" thickBot="1" x14ac:dyDescent="0.3">
      <c r="A27" s="9">
        <v>19</v>
      </c>
      <c r="B27" s="13" t="s">
        <v>32</v>
      </c>
      <c r="C27" s="40">
        <f>PRODUKSI!C27/TM!C27</f>
        <v>0.45833333333333331</v>
      </c>
    </row>
    <row r="28" spans="1:3" ht="15.75" thickBot="1" x14ac:dyDescent="0.3">
      <c r="A28" s="9">
        <v>20</v>
      </c>
      <c r="B28" s="13" t="s">
        <v>33</v>
      </c>
      <c r="C28" s="40">
        <f>PRODUKSI!C28/TM!C28</f>
        <v>0.21428571428571427</v>
      </c>
    </row>
    <row r="29" spans="1:3" ht="15.75" thickBot="1" x14ac:dyDescent="0.3">
      <c r="A29" s="9">
        <v>21</v>
      </c>
      <c r="B29" s="13" t="s">
        <v>34</v>
      </c>
      <c r="C29" s="40">
        <f>PRODUKSI!C29/TM!C29</f>
        <v>5.8576874205844982</v>
      </c>
    </row>
    <row r="30" spans="1:3" ht="15.75" thickBot="1" x14ac:dyDescent="0.3">
      <c r="A30" s="9">
        <v>22</v>
      </c>
      <c r="B30" s="14" t="s">
        <v>35</v>
      </c>
      <c r="C30" s="40">
        <f>PRODUKSI!C30/TM!C30</f>
        <v>2.3295638126009695</v>
      </c>
    </row>
    <row r="31" spans="1:3" ht="15.75" thickBot="1" x14ac:dyDescent="0.3">
      <c r="A31" s="33" t="s">
        <v>36</v>
      </c>
      <c r="B31" s="34"/>
      <c r="C31" s="8">
        <f>PRODUKSI!C31/TM!C31</f>
        <v>4.3267034640274078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40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1</v>
      </c>
      <c r="B7" s="29" t="s">
        <v>2</v>
      </c>
      <c r="C7" s="35" t="s">
        <v>11</v>
      </c>
    </row>
    <row r="8" spans="1:3" ht="15.75" thickBot="1" x14ac:dyDescent="0.3">
      <c r="A8" s="28"/>
      <c r="B8" s="30"/>
      <c r="C8" s="36"/>
    </row>
    <row r="9" spans="1:3" ht="15.75" thickTop="1" x14ac:dyDescent="0.25">
      <c r="A9" s="11">
        <v>1</v>
      </c>
      <c r="B9" s="12" t="s">
        <v>16</v>
      </c>
      <c r="C9" s="37">
        <v>0</v>
      </c>
    </row>
    <row r="10" spans="1:3" x14ac:dyDescent="0.25">
      <c r="A10" s="9">
        <v>2</v>
      </c>
      <c r="B10" s="13" t="s">
        <v>6</v>
      </c>
      <c r="C10" s="38">
        <v>0</v>
      </c>
    </row>
    <row r="11" spans="1:3" x14ac:dyDescent="0.25">
      <c r="A11" s="9">
        <v>3</v>
      </c>
      <c r="B11" s="13" t="s">
        <v>17</v>
      </c>
      <c r="C11" s="38">
        <v>0</v>
      </c>
    </row>
    <row r="12" spans="1:3" x14ac:dyDescent="0.25">
      <c r="A12" s="9">
        <v>4</v>
      </c>
      <c r="B12" s="13" t="s">
        <v>18</v>
      </c>
      <c r="C12" s="38">
        <v>14</v>
      </c>
    </row>
    <row r="13" spans="1:3" x14ac:dyDescent="0.25">
      <c r="A13" s="9">
        <v>5</v>
      </c>
      <c r="B13" s="13" t="s">
        <v>19</v>
      </c>
      <c r="C13" s="38">
        <v>0</v>
      </c>
    </row>
    <row r="14" spans="1:3" x14ac:dyDescent="0.25">
      <c r="A14" s="9">
        <v>6</v>
      </c>
      <c r="B14" s="13" t="s">
        <v>20</v>
      </c>
      <c r="C14" s="38">
        <v>172</v>
      </c>
    </row>
    <row r="15" spans="1:3" x14ac:dyDescent="0.25">
      <c r="A15" s="9">
        <v>7</v>
      </c>
      <c r="B15" s="13" t="s">
        <v>21</v>
      </c>
      <c r="C15" s="38">
        <v>3522</v>
      </c>
    </row>
    <row r="16" spans="1:3" x14ac:dyDescent="0.25">
      <c r="A16" s="9">
        <v>8</v>
      </c>
      <c r="B16" s="13" t="s">
        <v>22</v>
      </c>
      <c r="C16" s="38">
        <v>233</v>
      </c>
    </row>
    <row r="17" spans="1:3" x14ac:dyDescent="0.25">
      <c r="A17" s="9">
        <v>9</v>
      </c>
      <c r="B17" s="13" t="s">
        <v>23</v>
      </c>
      <c r="C17" s="38">
        <v>24</v>
      </c>
    </row>
    <row r="18" spans="1:3" x14ac:dyDescent="0.25">
      <c r="A18" s="9">
        <v>10</v>
      </c>
      <c r="B18" s="13" t="s">
        <v>7</v>
      </c>
      <c r="C18" s="38">
        <v>285</v>
      </c>
    </row>
    <row r="19" spans="1:3" x14ac:dyDescent="0.25">
      <c r="A19" s="9">
        <v>11</v>
      </c>
      <c r="B19" s="13" t="s">
        <v>24</v>
      </c>
      <c r="C19" s="38">
        <v>11147</v>
      </c>
    </row>
    <row r="20" spans="1:3" x14ac:dyDescent="0.25">
      <c r="A20" s="9">
        <v>12</v>
      </c>
      <c r="B20" s="13" t="s">
        <v>25</v>
      </c>
      <c r="C20" s="38">
        <v>64</v>
      </c>
    </row>
    <row r="21" spans="1:3" x14ac:dyDescent="0.25">
      <c r="A21" s="9">
        <v>13</v>
      </c>
      <c r="B21" s="13" t="s">
        <v>26</v>
      </c>
      <c r="C21" s="38">
        <v>4312</v>
      </c>
    </row>
    <row r="22" spans="1:3" x14ac:dyDescent="0.25">
      <c r="A22" s="9">
        <v>14</v>
      </c>
      <c r="B22" s="13" t="s">
        <v>27</v>
      </c>
      <c r="C22" s="38">
        <v>7513</v>
      </c>
    </row>
    <row r="23" spans="1:3" x14ac:dyDescent="0.25">
      <c r="A23" s="9">
        <v>15</v>
      </c>
      <c r="B23" s="13" t="s">
        <v>28</v>
      </c>
      <c r="C23" s="38">
        <v>18</v>
      </c>
    </row>
    <row r="24" spans="1:3" x14ac:dyDescent="0.25">
      <c r="A24" s="9">
        <v>16</v>
      </c>
      <c r="B24" s="13" t="s">
        <v>29</v>
      </c>
      <c r="C24" s="38">
        <v>2923</v>
      </c>
    </row>
    <row r="25" spans="1:3" x14ac:dyDescent="0.25">
      <c r="A25" s="9">
        <v>17</v>
      </c>
      <c r="B25" s="13" t="s">
        <v>30</v>
      </c>
      <c r="C25" s="38">
        <v>5</v>
      </c>
    </row>
    <row r="26" spans="1:3" x14ac:dyDescent="0.25">
      <c r="A26" s="9">
        <v>18</v>
      </c>
      <c r="B26" s="13" t="s">
        <v>31</v>
      </c>
      <c r="C26" s="38">
        <v>4513</v>
      </c>
    </row>
    <row r="27" spans="1:3" x14ac:dyDescent="0.25">
      <c r="A27" s="9">
        <v>19</v>
      </c>
      <c r="B27" s="13" t="s">
        <v>32</v>
      </c>
      <c r="C27" s="38">
        <v>55</v>
      </c>
    </row>
    <row r="28" spans="1:3" x14ac:dyDescent="0.25">
      <c r="A28" s="9">
        <v>20</v>
      </c>
      <c r="B28" s="13" t="s">
        <v>33</v>
      </c>
      <c r="C28" s="38">
        <v>3</v>
      </c>
    </row>
    <row r="29" spans="1:3" x14ac:dyDescent="0.25">
      <c r="A29" s="9">
        <v>21</v>
      </c>
      <c r="B29" s="13" t="s">
        <v>34</v>
      </c>
      <c r="C29" s="38">
        <v>9220</v>
      </c>
    </row>
    <row r="30" spans="1:3" ht="15.75" thickBot="1" x14ac:dyDescent="0.3">
      <c r="A30" s="9">
        <v>22</v>
      </c>
      <c r="B30" s="14" t="s">
        <v>35</v>
      </c>
      <c r="C30" s="39">
        <v>1442</v>
      </c>
    </row>
    <row r="31" spans="1:3" ht="15.75" thickBot="1" x14ac:dyDescent="0.3">
      <c r="A31" s="33" t="s">
        <v>8</v>
      </c>
      <c r="B31" s="34"/>
      <c r="C31" s="8">
        <f>SUM(C9:C30)</f>
        <v>45465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hyperlinks>
    <hyperlink ref="C26:C30" r:id="rId1" display="=4491+17,41"/>
    <hyperlink ref="C15" r:id="rId2" display="=3500+17,41"/>
    <hyperlink ref="C16" r:id="rId3" display="=+(D19/360*D19/75%)*0,2%+(D19/360*D19/75%)"/>
    <hyperlink ref="C17" r:id="rId4" display="=+(D20/360*D20/75%)*0,2%+(D20/360*D20/75%)"/>
    <hyperlink ref="C22" r:id="rId5" display="=7464+17,4"/>
    <hyperlink ref="C24" r:id="rId6" display="=2901+17,41"/>
    <hyperlink ref="C18" r:id="rId7" display="=+(D21/360*D21/75%)*0,2%+(D21/360*D21/75%)"/>
    <hyperlink ref="C21" r:id="rId8" display="=4240+17,42"/>
    <hyperlink ref="C23" r:id="rId9" display="=+(D25/360*D25/75%)*0,2%+(D25/360*D25/75%)"/>
  </hyperlinks>
  <pageMargins left="0.7" right="0.7" top="0.75" bottom="0.75" header="0.3" footer="0.3"/>
  <pageSetup orientation="portrait" horizontalDpi="4294967293" verticalDpi="0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41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1</v>
      </c>
      <c r="B7" s="29" t="s">
        <v>2</v>
      </c>
      <c r="C7" s="35" t="s">
        <v>15</v>
      </c>
    </row>
    <row r="8" spans="1:3" ht="15.75" thickBot="1" x14ac:dyDescent="0.3">
      <c r="A8" s="28"/>
      <c r="B8" s="30"/>
      <c r="C8" s="36"/>
    </row>
    <row r="9" spans="1:3" ht="15.75" thickTop="1" x14ac:dyDescent="0.25">
      <c r="A9" s="11">
        <v>1</v>
      </c>
      <c r="B9" s="12" t="s">
        <v>16</v>
      </c>
      <c r="C9" s="19">
        <f>TBM!C9+TM!C9+TR!C9</f>
        <v>5</v>
      </c>
    </row>
    <row r="10" spans="1:3" x14ac:dyDescent="0.25">
      <c r="A10" s="9">
        <v>2</v>
      </c>
      <c r="B10" s="13" t="s">
        <v>6</v>
      </c>
      <c r="C10" s="20">
        <f>TBM!C10+TM!C10+TR!C10</f>
        <v>0</v>
      </c>
    </row>
    <row r="11" spans="1:3" x14ac:dyDescent="0.25">
      <c r="A11" s="9">
        <v>3</v>
      </c>
      <c r="B11" s="13" t="s">
        <v>17</v>
      </c>
      <c r="C11" s="20">
        <f>TBM!C11+TM!C11+TR!C11</f>
        <v>0</v>
      </c>
    </row>
    <row r="12" spans="1:3" x14ac:dyDescent="0.25">
      <c r="A12" s="9">
        <v>4</v>
      </c>
      <c r="B12" s="13" t="s">
        <v>18</v>
      </c>
      <c r="C12" s="20">
        <f>TBM!C12+TM!C12+TR!C12</f>
        <v>71</v>
      </c>
    </row>
    <row r="13" spans="1:3" x14ac:dyDescent="0.25">
      <c r="A13" s="9">
        <v>5</v>
      </c>
      <c r="B13" s="13" t="s">
        <v>19</v>
      </c>
      <c r="C13" s="20">
        <f>TBM!C13+TM!C13+TR!C13</f>
        <v>0</v>
      </c>
    </row>
    <row r="14" spans="1:3" x14ac:dyDescent="0.25">
      <c r="A14" s="9">
        <v>6</v>
      </c>
      <c r="B14" s="13" t="s">
        <v>20</v>
      </c>
      <c r="C14" s="20">
        <f>TBM!C14+TM!C14+TR!C14</f>
        <v>252</v>
      </c>
    </row>
    <row r="15" spans="1:3" x14ac:dyDescent="0.25">
      <c r="A15" s="9">
        <v>7</v>
      </c>
      <c r="B15" s="13" t="s">
        <v>21</v>
      </c>
      <c r="C15" s="20">
        <f>TBM!C15+TM!C15+TR!C15</f>
        <v>2929</v>
      </c>
    </row>
    <row r="16" spans="1:3" x14ac:dyDescent="0.25">
      <c r="A16" s="9">
        <v>8</v>
      </c>
      <c r="B16" s="13" t="s">
        <v>22</v>
      </c>
      <c r="C16" s="20">
        <f>TBM!C16+TM!C16+TR!C16</f>
        <v>296</v>
      </c>
    </row>
    <row r="17" spans="1:3" x14ac:dyDescent="0.25">
      <c r="A17" s="9">
        <v>9</v>
      </c>
      <c r="B17" s="13" t="s">
        <v>23</v>
      </c>
      <c r="C17" s="20">
        <f>TBM!C17+TM!C17+TR!C17</f>
        <v>89</v>
      </c>
    </row>
    <row r="18" spans="1:3" x14ac:dyDescent="0.25">
      <c r="A18" s="9">
        <v>10</v>
      </c>
      <c r="B18" s="13" t="s">
        <v>7</v>
      </c>
      <c r="C18" s="20">
        <f>TBM!C18+TM!C18+TR!C18</f>
        <v>3505</v>
      </c>
    </row>
    <row r="19" spans="1:3" x14ac:dyDescent="0.25">
      <c r="A19" s="9">
        <v>11</v>
      </c>
      <c r="B19" s="13" t="s">
        <v>24</v>
      </c>
      <c r="C19" s="20">
        <f>TBM!C19+TM!C19+TR!C19</f>
        <v>5513</v>
      </c>
    </row>
    <row r="20" spans="1:3" x14ac:dyDescent="0.25">
      <c r="A20" s="9">
        <v>12</v>
      </c>
      <c r="B20" s="13" t="s">
        <v>25</v>
      </c>
      <c r="C20" s="20">
        <f>TBM!C20+TM!C20+TR!C20</f>
        <v>25</v>
      </c>
    </row>
    <row r="21" spans="1:3" x14ac:dyDescent="0.25">
      <c r="A21" s="9">
        <v>13</v>
      </c>
      <c r="B21" s="13" t="s">
        <v>26</v>
      </c>
      <c r="C21" s="20">
        <f>TBM!C21+TM!C21+TR!C21</f>
        <v>1718</v>
      </c>
    </row>
    <row r="22" spans="1:3" x14ac:dyDescent="0.25">
      <c r="A22" s="9">
        <v>14</v>
      </c>
      <c r="B22" s="13" t="s">
        <v>27</v>
      </c>
      <c r="C22" s="20">
        <f>TBM!C22+TM!C22+TR!C22</f>
        <v>3029</v>
      </c>
    </row>
    <row r="23" spans="1:3" x14ac:dyDescent="0.25">
      <c r="A23" s="9">
        <v>15</v>
      </c>
      <c r="B23" s="13" t="s">
        <v>28</v>
      </c>
      <c r="C23" s="20">
        <f>TBM!C23+TM!C23+TR!C23</f>
        <v>17</v>
      </c>
    </row>
    <row r="24" spans="1:3" x14ac:dyDescent="0.25">
      <c r="A24" s="9">
        <v>16</v>
      </c>
      <c r="B24" s="13" t="s">
        <v>29</v>
      </c>
      <c r="C24" s="20">
        <f>TBM!C24+TM!C24+TR!C24</f>
        <v>1278</v>
      </c>
    </row>
    <row r="25" spans="1:3" x14ac:dyDescent="0.25">
      <c r="A25" s="9">
        <v>17</v>
      </c>
      <c r="B25" s="13" t="s">
        <v>30</v>
      </c>
      <c r="C25" s="20">
        <f>TBM!C25+TM!C25+TR!C25</f>
        <v>53</v>
      </c>
    </row>
    <row r="26" spans="1:3" x14ac:dyDescent="0.25">
      <c r="A26" s="9">
        <v>18</v>
      </c>
      <c r="B26" s="13" t="s">
        <v>31</v>
      </c>
      <c r="C26" s="20">
        <f>TBM!C26+TM!C26+TR!C26</f>
        <v>1337</v>
      </c>
    </row>
    <row r="27" spans="1:3" x14ac:dyDescent="0.25">
      <c r="A27" s="9">
        <v>19</v>
      </c>
      <c r="B27" s="13" t="s">
        <v>32</v>
      </c>
      <c r="C27" s="20">
        <f>TBM!C27+TM!C27+TR!C27</f>
        <v>148</v>
      </c>
    </row>
    <row r="28" spans="1:3" x14ac:dyDescent="0.25">
      <c r="A28" s="9">
        <v>20</v>
      </c>
      <c r="B28" s="13" t="s">
        <v>33</v>
      </c>
      <c r="C28" s="20">
        <f>TBM!C28+TM!C28+TR!C28</f>
        <v>16</v>
      </c>
    </row>
    <row r="29" spans="1:3" x14ac:dyDescent="0.25">
      <c r="A29" s="9">
        <v>21</v>
      </c>
      <c r="B29" s="13" t="s">
        <v>34</v>
      </c>
      <c r="C29" s="20">
        <f>TBM!C29+TM!C29+TR!C29</f>
        <v>1887</v>
      </c>
    </row>
    <row r="30" spans="1:3" ht="15.75" thickBot="1" x14ac:dyDescent="0.3">
      <c r="A30" s="9">
        <v>22</v>
      </c>
      <c r="B30" s="14" t="s">
        <v>35</v>
      </c>
      <c r="C30" s="21">
        <f>TBM!C30+TM!C30+TR!C30</f>
        <v>642</v>
      </c>
    </row>
    <row r="31" spans="1:3" ht="15.75" thickBot="1" x14ac:dyDescent="0.3">
      <c r="A31" s="33" t="s">
        <v>8</v>
      </c>
      <c r="B31" s="34"/>
      <c r="C31" s="8">
        <f>SUM(C9:C30)</f>
        <v>22810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6" workbookViewId="0">
      <selection activeCell="E10" sqref="E1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42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thickBot="1" x14ac:dyDescent="0.3">
      <c r="A7" s="27" t="s">
        <v>1</v>
      </c>
      <c r="B7" s="29" t="s">
        <v>2</v>
      </c>
      <c r="C7" s="2" t="s">
        <v>9</v>
      </c>
    </row>
    <row r="8" spans="1:3" ht="15.75" thickBot="1" x14ac:dyDescent="0.3">
      <c r="A8" s="28"/>
      <c r="B8" s="30"/>
      <c r="C8" s="3" t="s">
        <v>5</v>
      </c>
    </row>
    <row r="9" spans="1:3" ht="15.75" thickTop="1" x14ac:dyDescent="0.25">
      <c r="A9" s="11">
        <v>1</v>
      </c>
      <c r="B9" s="12" t="s">
        <v>16</v>
      </c>
      <c r="C9" s="18">
        <v>0</v>
      </c>
    </row>
    <row r="10" spans="1:3" x14ac:dyDescent="0.25">
      <c r="A10" s="9">
        <v>2</v>
      </c>
      <c r="B10" s="13" t="s">
        <v>6</v>
      </c>
      <c r="C10" s="16">
        <v>0</v>
      </c>
    </row>
    <row r="11" spans="1:3" x14ac:dyDescent="0.25">
      <c r="A11" s="9">
        <v>3</v>
      </c>
      <c r="B11" s="13" t="s">
        <v>17</v>
      </c>
      <c r="C11" s="16">
        <v>0</v>
      </c>
    </row>
    <row r="12" spans="1:3" x14ac:dyDescent="0.25">
      <c r="A12" s="9">
        <v>4</v>
      </c>
      <c r="B12" s="13" t="s">
        <v>18</v>
      </c>
      <c r="C12" s="16">
        <v>0</v>
      </c>
    </row>
    <row r="13" spans="1:3" x14ac:dyDescent="0.25">
      <c r="A13" s="9">
        <v>5</v>
      </c>
      <c r="B13" s="13" t="s">
        <v>19</v>
      </c>
      <c r="C13" s="16">
        <v>0</v>
      </c>
    </row>
    <row r="14" spans="1:3" x14ac:dyDescent="0.25">
      <c r="A14" s="9">
        <v>6</v>
      </c>
      <c r="B14" s="13" t="s">
        <v>20</v>
      </c>
      <c r="C14" s="16">
        <v>2</v>
      </c>
    </row>
    <row r="15" spans="1:3" x14ac:dyDescent="0.25">
      <c r="A15" s="9">
        <v>7</v>
      </c>
      <c r="B15" s="13" t="s">
        <v>21</v>
      </c>
      <c r="C15" s="16">
        <v>1296</v>
      </c>
    </row>
    <row r="16" spans="1:3" x14ac:dyDescent="0.25">
      <c r="A16" s="9">
        <v>8</v>
      </c>
      <c r="B16" s="13" t="s">
        <v>22</v>
      </c>
      <c r="C16" s="16">
        <v>5</v>
      </c>
    </row>
    <row r="17" spans="1:3" x14ac:dyDescent="0.25">
      <c r="A17" s="9">
        <v>9</v>
      </c>
      <c r="B17" s="13" t="s">
        <v>23</v>
      </c>
      <c r="C17" s="16">
        <v>2</v>
      </c>
    </row>
    <row r="18" spans="1:3" x14ac:dyDescent="0.25">
      <c r="A18" s="9">
        <v>10</v>
      </c>
      <c r="B18" s="13" t="s">
        <v>7</v>
      </c>
      <c r="C18" s="16">
        <v>1928</v>
      </c>
    </row>
    <row r="19" spans="1:3" x14ac:dyDescent="0.25">
      <c r="A19" s="9">
        <v>11</v>
      </c>
      <c r="B19" s="13" t="s">
        <v>24</v>
      </c>
      <c r="C19" s="16">
        <v>3022</v>
      </c>
    </row>
    <row r="20" spans="1:3" x14ac:dyDescent="0.25">
      <c r="A20" s="9">
        <v>12</v>
      </c>
      <c r="B20" s="13" t="s">
        <v>25</v>
      </c>
      <c r="C20" s="16">
        <v>5</v>
      </c>
    </row>
    <row r="21" spans="1:3" x14ac:dyDescent="0.25">
      <c r="A21" s="9">
        <v>13</v>
      </c>
      <c r="B21" s="13" t="s">
        <v>26</v>
      </c>
      <c r="C21" s="16">
        <v>472</v>
      </c>
    </row>
    <row r="22" spans="1:3" x14ac:dyDescent="0.25">
      <c r="A22" s="9">
        <v>14</v>
      </c>
      <c r="B22" s="13" t="s">
        <v>27</v>
      </c>
      <c r="C22" s="16">
        <f>487</f>
        <v>487</v>
      </c>
    </row>
    <row r="23" spans="1:3" x14ac:dyDescent="0.25">
      <c r="A23" s="9">
        <v>15</v>
      </c>
      <c r="B23" s="13" t="s">
        <v>28</v>
      </c>
      <c r="C23" s="16">
        <v>1</v>
      </c>
    </row>
    <row r="24" spans="1:3" x14ac:dyDescent="0.25">
      <c r="A24" s="9">
        <v>16</v>
      </c>
      <c r="B24" s="13" t="s">
        <v>29</v>
      </c>
      <c r="C24" s="16">
        <f>SUM(294)</f>
        <v>294</v>
      </c>
    </row>
    <row r="25" spans="1:3" x14ac:dyDescent="0.25">
      <c r="A25" s="9">
        <v>17</v>
      </c>
      <c r="B25" s="13" t="s">
        <v>30</v>
      </c>
      <c r="C25" s="16">
        <v>18</v>
      </c>
    </row>
    <row r="26" spans="1:3" x14ac:dyDescent="0.25">
      <c r="A26" s="9">
        <v>18</v>
      </c>
      <c r="B26" s="13" t="s">
        <v>31</v>
      </c>
      <c r="C26" s="16">
        <v>84</v>
      </c>
    </row>
    <row r="27" spans="1:3" x14ac:dyDescent="0.25">
      <c r="A27" s="9">
        <v>19</v>
      </c>
      <c r="B27" s="13" t="s">
        <v>32</v>
      </c>
      <c r="C27" s="16">
        <f>SUM(9)</f>
        <v>9</v>
      </c>
    </row>
    <row r="28" spans="1:3" x14ac:dyDescent="0.25">
      <c r="A28" s="9">
        <v>20</v>
      </c>
      <c r="B28" s="13" t="s">
        <v>33</v>
      </c>
      <c r="C28" s="16">
        <v>0</v>
      </c>
    </row>
    <row r="29" spans="1:3" x14ac:dyDescent="0.25">
      <c r="A29" s="9">
        <v>21</v>
      </c>
      <c r="B29" s="13" t="s">
        <v>34</v>
      </c>
      <c r="C29" s="16">
        <v>168</v>
      </c>
    </row>
    <row r="30" spans="1:3" ht="15.75" thickBot="1" x14ac:dyDescent="0.3">
      <c r="A30" s="9">
        <v>22</v>
      </c>
      <c r="B30" s="14" t="s">
        <v>35</v>
      </c>
      <c r="C30" s="17">
        <v>0</v>
      </c>
    </row>
    <row r="31" spans="1:3" ht="15.75" thickBot="1" x14ac:dyDescent="0.3">
      <c r="A31" s="33" t="s">
        <v>8</v>
      </c>
      <c r="B31" s="34"/>
      <c r="C31" s="8">
        <f>SUM(C9:C30)</f>
        <v>7793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4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43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thickBot="1" x14ac:dyDescent="0.3">
      <c r="A7" s="27" t="s">
        <v>1</v>
      </c>
      <c r="B7" s="29" t="s">
        <v>2</v>
      </c>
      <c r="C7" s="2" t="s">
        <v>9</v>
      </c>
    </row>
    <row r="8" spans="1:3" ht="15.75" thickBot="1" x14ac:dyDescent="0.3">
      <c r="A8" s="28"/>
      <c r="B8" s="30"/>
      <c r="C8" s="3" t="s">
        <v>4</v>
      </c>
    </row>
    <row r="9" spans="1:3" ht="15.75" thickTop="1" x14ac:dyDescent="0.25">
      <c r="A9" s="11">
        <v>1</v>
      </c>
      <c r="B9" s="12" t="s">
        <v>16</v>
      </c>
      <c r="C9" s="15">
        <v>0</v>
      </c>
    </row>
    <row r="10" spans="1:3" x14ac:dyDescent="0.25">
      <c r="A10" s="9">
        <v>2</v>
      </c>
      <c r="B10" s="13" t="s">
        <v>6</v>
      </c>
      <c r="C10" s="16">
        <v>0</v>
      </c>
    </row>
    <row r="11" spans="1:3" x14ac:dyDescent="0.25">
      <c r="A11" s="9">
        <v>3</v>
      </c>
      <c r="B11" s="13" t="s">
        <v>17</v>
      </c>
      <c r="C11" s="16">
        <v>0</v>
      </c>
    </row>
    <row r="12" spans="1:3" x14ac:dyDescent="0.25">
      <c r="A12" s="9">
        <v>4</v>
      </c>
      <c r="B12" s="13" t="s">
        <v>18</v>
      </c>
      <c r="C12" s="16">
        <v>57</v>
      </c>
    </row>
    <row r="13" spans="1:3" x14ac:dyDescent="0.25">
      <c r="A13" s="9">
        <v>5</v>
      </c>
      <c r="B13" s="13" t="s">
        <v>19</v>
      </c>
      <c r="C13" s="16">
        <v>0</v>
      </c>
    </row>
    <row r="14" spans="1:3" x14ac:dyDescent="0.25">
      <c r="A14" s="9">
        <v>6</v>
      </c>
      <c r="B14" s="13" t="s">
        <v>20</v>
      </c>
      <c r="C14" s="16">
        <v>212</v>
      </c>
    </row>
    <row r="15" spans="1:3" x14ac:dyDescent="0.25">
      <c r="A15" s="9">
        <v>7</v>
      </c>
      <c r="B15" s="13" t="s">
        <v>21</v>
      </c>
      <c r="C15" s="16">
        <v>971</v>
      </c>
    </row>
    <row r="16" spans="1:3" x14ac:dyDescent="0.25">
      <c r="A16" s="9">
        <v>8</v>
      </c>
      <c r="B16" s="13" t="s">
        <v>22</v>
      </c>
      <c r="C16" s="16">
        <v>248</v>
      </c>
    </row>
    <row r="17" spans="1:3" x14ac:dyDescent="0.25">
      <c r="A17" s="9">
        <v>9</v>
      </c>
      <c r="B17" s="13" t="s">
        <v>23</v>
      </c>
      <c r="C17" s="16">
        <f>75</f>
        <v>75</v>
      </c>
    </row>
    <row r="18" spans="1:3" x14ac:dyDescent="0.25">
      <c r="A18" s="9">
        <v>10</v>
      </c>
      <c r="B18" s="13" t="s">
        <v>7</v>
      </c>
      <c r="C18" s="16">
        <v>270</v>
      </c>
    </row>
    <row r="19" spans="1:3" x14ac:dyDescent="0.25">
      <c r="A19" s="9">
        <v>11</v>
      </c>
      <c r="B19" s="13" t="s">
        <v>24</v>
      </c>
      <c r="C19" s="16">
        <v>1715</v>
      </c>
    </row>
    <row r="20" spans="1:3" x14ac:dyDescent="0.25">
      <c r="A20" s="9">
        <v>12</v>
      </c>
      <c r="B20" s="13" t="s">
        <v>25</v>
      </c>
      <c r="C20" s="16">
        <v>20</v>
      </c>
    </row>
    <row r="21" spans="1:3" x14ac:dyDescent="0.25">
      <c r="A21" s="9">
        <v>13</v>
      </c>
      <c r="B21" s="13" t="s">
        <v>26</v>
      </c>
      <c r="C21" s="16">
        <v>1070</v>
      </c>
    </row>
    <row r="22" spans="1:3" x14ac:dyDescent="0.25">
      <c r="A22" s="9">
        <v>14</v>
      </c>
      <c r="B22" s="13" t="s">
        <v>27</v>
      </c>
      <c r="C22" s="16">
        <f>1418+100</f>
        <v>1518</v>
      </c>
    </row>
    <row r="23" spans="1:3" x14ac:dyDescent="0.25">
      <c r="A23" s="9">
        <v>15</v>
      </c>
      <c r="B23" s="13" t="s">
        <v>28</v>
      </c>
      <c r="C23" s="16">
        <v>14</v>
      </c>
    </row>
    <row r="24" spans="1:3" x14ac:dyDescent="0.25">
      <c r="A24" s="9">
        <v>16</v>
      </c>
      <c r="B24" s="13" t="s">
        <v>29</v>
      </c>
      <c r="C24" s="16">
        <f>SUM(884)</f>
        <v>884</v>
      </c>
    </row>
    <row r="25" spans="1:3" x14ac:dyDescent="0.25">
      <c r="A25" s="9">
        <v>17</v>
      </c>
      <c r="B25" s="13" t="s">
        <v>30</v>
      </c>
      <c r="C25" s="16">
        <v>27</v>
      </c>
    </row>
    <row r="26" spans="1:3" x14ac:dyDescent="0.25">
      <c r="A26" s="9">
        <v>18</v>
      </c>
      <c r="B26" s="13" t="s">
        <v>31</v>
      </c>
      <c r="C26" s="16">
        <f>1100</f>
        <v>1100</v>
      </c>
    </row>
    <row r="27" spans="1:3" x14ac:dyDescent="0.25">
      <c r="A27" s="9">
        <v>19</v>
      </c>
      <c r="B27" s="13" t="s">
        <v>32</v>
      </c>
      <c r="C27" s="16">
        <v>120</v>
      </c>
    </row>
    <row r="28" spans="1:3" x14ac:dyDescent="0.25">
      <c r="A28" s="9">
        <v>20</v>
      </c>
      <c r="B28" s="13" t="s">
        <v>33</v>
      </c>
      <c r="C28" s="16">
        <v>14</v>
      </c>
    </row>
    <row r="29" spans="1:3" x14ac:dyDescent="0.25">
      <c r="A29" s="9">
        <v>21</v>
      </c>
      <c r="B29" s="13" t="s">
        <v>34</v>
      </c>
      <c r="C29" s="16">
        <v>1574</v>
      </c>
    </row>
    <row r="30" spans="1:3" ht="15.75" thickBot="1" x14ac:dyDescent="0.3">
      <c r="A30" s="9">
        <v>22</v>
      </c>
      <c r="B30" s="14" t="s">
        <v>35</v>
      </c>
      <c r="C30" s="17">
        <f>619</f>
        <v>619</v>
      </c>
    </row>
    <row r="31" spans="1:3" ht="15.75" thickBot="1" x14ac:dyDescent="0.3">
      <c r="A31" s="33" t="s">
        <v>8</v>
      </c>
      <c r="B31" s="34"/>
      <c r="C31" s="4">
        <f>SUM(C9:C30)</f>
        <v>10508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0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37</v>
      </c>
      <c r="B2" s="26"/>
      <c r="C2" s="26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thickBot="1" x14ac:dyDescent="0.3">
      <c r="A7" s="27" t="s">
        <v>1</v>
      </c>
      <c r="B7" s="29" t="s">
        <v>2</v>
      </c>
      <c r="C7" s="2" t="s">
        <v>9</v>
      </c>
    </row>
    <row r="8" spans="1:3" ht="15.75" thickBot="1" x14ac:dyDescent="0.3">
      <c r="A8" s="28"/>
      <c r="B8" s="30"/>
      <c r="C8" s="3" t="s">
        <v>3</v>
      </c>
    </row>
    <row r="9" spans="1:3" ht="15.75" thickTop="1" x14ac:dyDescent="0.25">
      <c r="A9" s="11">
        <v>1</v>
      </c>
      <c r="B9" s="12" t="s">
        <v>16</v>
      </c>
      <c r="C9" s="18">
        <v>5</v>
      </c>
    </row>
    <row r="10" spans="1:3" x14ac:dyDescent="0.25">
      <c r="A10" s="9">
        <v>2</v>
      </c>
      <c r="B10" s="13" t="s">
        <v>6</v>
      </c>
      <c r="C10" s="16">
        <v>0</v>
      </c>
    </row>
    <row r="11" spans="1:3" x14ac:dyDescent="0.25">
      <c r="A11" s="9">
        <v>3</v>
      </c>
      <c r="B11" s="13" t="s">
        <v>17</v>
      </c>
      <c r="C11" s="16">
        <v>0</v>
      </c>
    </row>
    <row r="12" spans="1:3" x14ac:dyDescent="0.25">
      <c r="A12" s="9">
        <v>4</v>
      </c>
      <c r="B12" s="13" t="s">
        <v>18</v>
      </c>
      <c r="C12" s="16">
        <v>14</v>
      </c>
    </row>
    <row r="13" spans="1:3" x14ac:dyDescent="0.25">
      <c r="A13" s="9">
        <v>5</v>
      </c>
      <c r="B13" s="13" t="s">
        <v>19</v>
      </c>
      <c r="C13" s="16">
        <v>0</v>
      </c>
    </row>
    <row r="14" spans="1:3" x14ac:dyDescent="0.25">
      <c r="A14" s="9">
        <v>6</v>
      </c>
      <c r="B14" s="13" t="s">
        <v>20</v>
      </c>
      <c r="C14" s="16">
        <v>38</v>
      </c>
    </row>
    <row r="15" spans="1:3" x14ac:dyDescent="0.25">
      <c r="A15" s="9">
        <v>7</v>
      </c>
      <c r="B15" s="13" t="s">
        <v>21</v>
      </c>
      <c r="C15" s="16">
        <v>662</v>
      </c>
    </row>
    <row r="16" spans="1:3" x14ac:dyDescent="0.25">
      <c r="A16" s="9">
        <v>8</v>
      </c>
      <c r="B16" s="13" t="s">
        <v>22</v>
      </c>
      <c r="C16" s="16">
        <v>43</v>
      </c>
    </row>
    <row r="17" spans="1:3" x14ac:dyDescent="0.25">
      <c r="A17" s="9">
        <v>9</v>
      </c>
      <c r="B17" s="13" t="s">
        <v>23</v>
      </c>
      <c r="C17" s="16">
        <f>SUM(12)</f>
        <v>12</v>
      </c>
    </row>
    <row r="18" spans="1:3" x14ac:dyDescent="0.25">
      <c r="A18" s="9">
        <v>10</v>
      </c>
      <c r="B18" s="13" t="s">
        <v>7</v>
      </c>
      <c r="C18" s="16">
        <v>1307</v>
      </c>
    </row>
    <row r="19" spans="1:3" x14ac:dyDescent="0.25">
      <c r="A19" s="9">
        <v>11</v>
      </c>
      <c r="B19" s="13" t="s">
        <v>24</v>
      </c>
      <c r="C19" s="16">
        <f>776</f>
        <v>776</v>
      </c>
    </row>
    <row r="20" spans="1:3" x14ac:dyDescent="0.25">
      <c r="A20" s="9">
        <v>12</v>
      </c>
      <c r="B20" s="13" t="s">
        <v>25</v>
      </c>
      <c r="C20" s="16">
        <v>0</v>
      </c>
    </row>
    <row r="21" spans="1:3" x14ac:dyDescent="0.25">
      <c r="A21" s="9">
        <v>13</v>
      </c>
      <c r="B21" s="13" t="s">
        <v>26</v>
      </c>
      <c r="C21" s="16">
        <v>176</v>
      </c>
    </row>
    <row r="22" spans="1:3" x14ac:dyDescent="0.25">
      <c r="A22" s="9">
        <v>14</v>
      </c>
      <c r="B22" s="13" t="s">
        <v>27</v>
      </c>
      <c r="C22" s="16">
        <f>1124-100</f>
        <v>1024</v>
      </c>
    </row>
    <row r="23" spans="1:3" x14ac:dyDescent="0.25">
      <c r="A23" s="9">
        <v>15</v>
      </c>
      <c r="B23" s="13" t="s">
        <v>28</v>
      </c>
      <c r="C23" s="16">
        <v>2</v>
      </c>
    </row>
    <row r="24" spans="1:3" x14ac:dyDescent="0.25">
      <c r="A24" s="9">
        <v>16</v>
      </c>
      <c r="B24" s="13" t="s">
        <v>29</v>
      </c>
      <c r="C24" s="16">
        <f>SUM(100)</f>
        <v>100</v>
      </c>
    </row>
    <row r="25" spans="1:3" x14ac:dyDescent="0.25">
      <c r="A25" s="9">
        <v>17</v>
      </c>
      <c r="B25" s="13" t="s">
        <v>30</v>
      </c>
      <c r="C25" s="16">
        <v>8</v>
      </c>
    </row>
    <row r="26" spans="1:3" x14ac:dyDescent="0.25">
      <c r="A26" s="9">
        <v>18</v>
      </c>
      <c r="B26" s="13" t="s">
        <v>31</v>
      </c>
      <c r="C26" s="16">
        <f>153</f>
        <v>153</v>
      </c>
    </row>
    <row r="27" spans="1:3" x14ac:dyDescent="0.25">
      <c r="A27" s="9">
        <v>19</v>
      </c>
      <c r="B27" s="13" t="s">
        <v>32</v>
      </c>
      <c r="C27" s="16">
        <f>SUM(19)</f>
        <v>19</v>
      </c>
    </row>
    <row r="28" spans="1:3" x14ac:dyDescent="0.25">
      <c r="A28" s="9">
        <v>20</v>
      </c>
      <c r="B28" s="13" t="s">
        <v>33</v>
      </c>
      <c r="C28" s="16">
        <f>SUM(2)</f>
        <v>2</v>
      </c>
    </row>
    <row r="29" spans="1:3" x14ac:dyDescent="0.25">
      <c r="A29" s="9">
        <v>21</v>
      </c>
      <c r="B29" s="13" t="s">
        <v>34</v>
      </c>
      <c r="C29" s="16">
        <v>145</v>
      </c>
    </row>
    <row r="30" spans="1:3" ht="15.75" thickBot="1" x14ac:dyDescent="0.3">
      <c r="A30" s="9">
        <v>22</v>
      </c>
      <c r="B30" s="14" t="s">
        <v>35</v>
      </c>
      <c r="C30" s="17">
        <v>23</v>
      </c>
    </row>
    <row r="31" spans="1:3" ht="15.75" thickBot="1" x14ac:dyDescent="0.3">
      <c r="A31" s="33" t="s">
        <v>8</v>
      </c>
      <c r="B31" s="34"/>
      <c r="C31" s="4">
        <f>SUM(C9:C30)</f>
        <v>4509</v>
      </c>
    </row>
    <row r="32" spans="1:3" ht="15.75" thickTop="1" x14ac:dyDescent="0.25"/>
  </sheetData>
  <mergeCells count="4">
    <mergeCell ref="A7:A8"/>
    <mergeCell ref="A31:B31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2025-10-10T03:05:12Z</dcterms:modified>
</cp:coreProperties>
</file>