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BCE5CE48-A0A9-4B1C-B646-1ED8E98B19ED}" xr6:coauthVersionLast="47" xr6:coauthVersionMax="47" xr10:uidLastSave="{00000000-0000-0000-0000-000000000000}"/>
  <bookViews>
    <workbookView xWindow="-108" yWindow="-108" windowWidth="23256" windowHeight="12456" xr2:uid="{12DEA70F-4839-4241-A9C7-B8F461C660D4}"/>
  </bookViews>
  <sheets>
    <sheet name="FORM 5" sheetId="1" r:id="rId1"/>
  </sheets>
  <externalReferences>
    <externalReference r:id="rId2"/>
  </externalReferences>
  <definedNames>
    <definedName name="_xlnm.Print_Area" localSheetId="0">'FORM 5'!$A$1:$O$37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C14" i="1"/>
  <c r="C25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I15" i="1"/>
  <c r="D18" i="1"/>
  <c r="E18" i="1"/>
  <c r="F18" i="1"/>
  <c r="I18" i="1"/>
  <c r="I25" i="1" s="1"/>
  <c r="K18" i="1"/>
  <c r="K25" i="1" s="1"/>
  <c r="F19" i="1"/>
  <c r="K20" i="1"/>
  <c r="G22" i="1"/>
  <c r="K22" i="1"/>
  <c r="D25" i="1"/>
  <c r="E25" i="1"/>
  <c r="F25" i="1"/>
  <c r="G25" i="1"/>
  <c r="H25" i="1"/>
  <c r="J25" i="1"/>
  <c r="L25" i="1"/>
  <c r="M25" i="1"/>
  <c r="N25" i="1"/>
  <c r="O25" i="1"/>
  <c r="R30" i="1"/>
  <c r="R25" i="1" l="1"/>
</calcChain>
</file>

<file path=xl/sharedStrings.xml><?xml version="1.0" encoding="utf-8"?>
<sst xmlns="http://schemas.openxmlformats.org/spreadsheetml/2006/main" count="43" uniqueCount="42">
  <si>
    <t>TOTAL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</si>
  <si>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</si>
  <si>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</si>
  <si>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</si>
  <si>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</si>
  <si>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</si>
  <si>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</si>
  <si>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</si>
  <si>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</si>
  <si>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</si>
  <si>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</si>
  <si>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</si>
  <si>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</si>
  <si>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</si>
  <si>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</si>
  <si>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SWASTA</t>
  </si>
  <si>
    <t>PURNA W</t>
  </si>
  <si>
    <t>PETERNAK</t>
  </si>
  <si>
    <t>MEDIS</t>
  </si>
  <si>
    <t>PELAJAR</t>
  </si>
  <si>
    <t>POLRI</t>
  </si>
  <si>
    <t>BEKERJA</t>
  </si>
  <si>
    <t>DOSEN</t>
  </si>
  <si>
    <t>PEG</t>
  </si>
  <si>
    <t>PEDAGANG</t>
  </si>
  <si>
    <t>NELAYAN</t>
  </si>
  <si>
    <t>BURUH</t>
  </si>
  <si>
    <t>PENSIUN</t>
  </si>
  <si>
    <t>PETANI/</t>
  </si>
  <si>
    <t>PARA</t>
  </si>
  <si>
    <t xml:space="preserve">MHS/ </t>
  </si>
  <si>
    <t>WIRA</t>
  </si>
  <si>
    <t>TNI/</t>
  </si>
  <si>
    <t>PNS</t>
  </si>
  <si>
    <t xml:space="preserve">BELUM </t>
  </si>
  <si>
    <t>JENIS PEKERJAAN</t>
  </si>
  <si>
    <t>DESA/ KEL</t>
  </si>
  <si>
    <t>NO</t>
  </si>
  <si>
    <t>BULAN DESEMBER 2025</t>
  </si>
  <si>
    <t>KECAMATAN TANJUNG AGUNG</t>
  </si>
  <si>
    <t>DATA PENDUDUK BERDASARKAN JENIS PEKERJAAN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</si>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</sst>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/>
    <xf numFmtId="17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323850</xdr:colOff>
      <xdr:row>2</xdr:row>
      <xdr:rowOff>142875</xdr:rowOff>
    </xdr:from>
    <xdr:to>
      <xdr:col>14</xdr:col>
      <xdr:colOff>457200</xdr:colOff>
      <xdr:row>4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F66C45-F7FE-41D0-B889-8572BFEFFF94}"/>
            </a:ext>
          </a:extLst>
        </xdr:cNvPr>
        <xdr:cNvSpPr txBox="1"/>
      </xdr:nvSpPr>
      <xdr:spPr>
        <a:xfrm>
          <a:off x="8446770" y="508635"/>
          <a:ext cx="758190" cy="2895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5</a:t>
          </a:r>
        </a:p>
      </xdr:txBody>
    </xdr:sp>
    <xdr:clientData/>
  </xdr:twoCellAnchor>
  <xdr:twoCellAnchor>
    <xdr:from>
      <xdr:col>11</xdr:col>
      <xdr:colOff>453018</xdr:colOff>
      <xdr:row>25</xdr:row>
      <xdr:rowOff>95249</xdr:rowOff>
    </xdr:from>
    <xdr:to>
      <xdr:col>14</xdr:col>
      <xdr:colOff>590550</xdr:colOff>
      <xdr:row>34</xdr:row>
      <xdr:rowOff>139389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3CC0A44-87C0-4343-974E-2D953379CDF2}"/>
            </a:ext>
          </a:extLst>
        </xdr:cNvPr>
        <xdr:cNvSpPr txBox="1"/>
      </xdr:nvSpPr>
      <xdr:spPr>
        <a:xfrm>
          <a:off x="7326258" y="4667249"/>
          <a:ext cx="2012052" cy="1690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air\OneDrive\Dokumen\PKL\Data%20Kecamatan\Data%20penduduk%20berdasarkan%20jenis%20kelamin%202025.xlsx" TargetMode="External"/><Relationship Id="rId1" Type="http://schemas.openxmlformats.org/officeDocument/2006/relationships/externalLinkPath" Target="file:///C:\Users\khair\OneDrive\Dokumen\PKL\Data%20Kecamatan\Data%20penduduk%20berdasarkan%20jenis%20kelami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 1A"/>
    </sheetNames>
    <sheetDataSet>
      <sheetData sheetId="0">
        <row r="10">
          <cell r="C10">
            <v>614</v>
          </cell>
        </row>
        <row r="24">
          <cell r="T24">
            <v>30501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D01E-E288-4A28-A972-BF93DC32C233}">
  <sheetPr>
    <tabColor rgb="FFFF0000"/>
  </sheetPr>
  <dimension ref="A3:R34"/>
  <sheetViews>
    <sheetView tabSelected="1" topLeftCell="A6" zoomScale="82" zoomScaleNormal="82" workbookViewId="0">
      <selection activeCell="N25" sqref="N25"/>
    </sheetView>
  </sheetViews>
  <sheetFormatPr defaultColWidth="9.109375" defaultRowHeight="14.25" customHeight="1" x14ac:dyDescent="0.25"/>
  <cols>
    <col min="1" max="1" width="5" style="1" customWidth="1"/>
    <col min="2" max="2" width="20" style="1" customWidth="1"/>
    <col min="3" max="3" width="11.109375" style="1" customWidth="1"/>
    <col min="4" max="4" width="9.109375" style="1"/>
    <col min="5" max="5" width="10.6640625" style="1" customWidth="1"/>
    <col min="6" max="6" width="10.5546875" style="1" customWidth="1"/>
    <col min="7" max="8" width="10.88671875" style="1" customWidth="1"/>
    <col min="9" max="9" width="12.5546875" style="1" customWidth="1"/>
    <col min="10" max="10" width="11" style="1" customWidth="1"/>
    <col min="11" max="11" width="10.5546875" style="1" customWidth="1"/>
    <col min="12" max="12" width="12" style="1" customWidth="1"/>
    <col min="13" max="13" width="12.44140625" style="1" customWidth="1"/>
    <col min="14" max="14" width="11.88671875" style="1" customWidth="1"/>
    <col min="15" max="15" width="10.6640625" style="1" customWidth="1"/>
    <col min="16" max="16384" width="9.109375" style="1"/>
  </cols>
  <sheetData>
    <row r="3" spans="1:15" ht="14.25" customHeight="1" x14ac:dyDescent="0.25">
      <c r="A3" s="28" t="s">
        <v>41</v>
      </c>
      <c r="B3" s="26"/>
      <c r="C3" s="26"/>
      <c r="D3" s="26"/>
      <c r="E3" s="29" t="s">
        <v>40</v>
      </c>
      <c r="F3" s="29"/>
      <c r="G3" s="29"/>
      <c r="H3" s="29"/>
      <c r="I3" s="29"/>
      <c r="J3" s="29"/>
      <c r="K3" s="29"/>
      <c r="L3" s="29"/>
    </row>
    <row r="4" spans="1:15" ht="14.25" customHeight="1" x14ac:dyDescent="0.25">
      <c r="A4" s="28" t="s">
        <v>39</v>
      </c>
      <c r="B4" s="26"/>
      <c r="C4" s="26"/>
      <c r="D4" s="26"/>
      <c r="E4" s="27" t="s">
        <v>38</v>
      </c>
      <c r="F4" s="27"/>
      <c r="G4" s="27"/>
      <c r="H4" s="27"/>
      <c r="I4" s="27"/>
      <c r="J4" s="27"/>
      <c r="K4" s="27"/>
      <c r="L4" s="27"/>
    </row>
    <row r="5" spans="1:15" ht="14.2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7" spans="1:15" ht="13.8" customHeight="1" x14ac:dyDescent="0.25">
      <c r="A7" s="22" t="s">
        <v>37</v>
      </c>
      <c r="B7" s="22" t="s">
        <v>36</v>
      </c>
      <c r="C7" s="25" t="s">
        <v>35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3"/>
    </row>
    <row r="8" spans="1:15" ht="14.25" customHeight="1" x14ac:dyDescent="0.25">
      <c r="A8" s="22"/>
      <c r="B8" s="22"/>
      <c r="C8" s="21" t="s">
        <v>34</v>
      </c>
      <c r="D8" s="22" t="s">
        <v>33</v>
      </c>
      <c r="E8" s="21" t="s">
        <v>32</v>
      </c>
      <c r="F8" s="19" t="s">
        <v>31</v>
      </c>
      <c r="G8" s="21" t="s">
        <v>30</v>
      </c>
      <c r="H8" s="19" t="s">
        <v>29</v>
      </c>
      <c r="I8" s="21" t="s">
        <v>28</v>
      </c>
      <c r="J8" s="19" t="s">
        <v>27</v>
      </c>
      <c r="K8" s="18" t="s">
        <v>26</v>
      </c>
      <c r="L8" s="20" t="s">
        <v>25</v>
      </c>
      <c r="M8" s="18" t="s">
        <v>24</v>
      </c>
      <c r="N8" s="19" t="s">
        <v>23</v>
      </c>
      <c r="O8" s="18" t="s">
        <v>22</v>
      </c>
    </row>
    <row r="9" spans="1:15" ht="14.25" customHeight="1" x14ac:dyDescent="0.25">
      <c r="A9" s="18"/>
      <c r="B9" s="18"/>
      <c r="C9" s="17" t="s">
        <v>21</v>
      </c>
      <c r="D9" s="18"/>
      <c r="E9" s="17" t="s">
        <v>20</v>
      </c>
      <c r="F9" s="15" t="s">
        <v>15</v>
      </c>
      <c r="G9" s="17" t="s">
        <v>19</v>
      </c>
      <c r="H9" s="15" t="s">
        <v>18</v>
      </c>
      <c r="I9" s="17" t="s">
        <v>17</v>
      </c>
      <c r="J9" s="15" t="s">
        <v>16</v>
      </c>
      <c r="K9" s="14"/>
      <c r="L9" s="16"/>
      <c r="M9" s="14"/>
      <c r="N9" s="15" t="s">
        <v>15</v>
      </c>
      <c r="O9" s="14"/>
    </row>
    <row r="10" spans="1:15" ht="14.25" customHeight="1" x14ac:dyDescent="0.2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</row>
    <row r="11" spans="1:15" ht="14.25" customHeight="1" x14ac:dyDescent="0.25">
      <c r="A11" s="11">
        <v>1</v>
      </c>
      <c r="B11" s="10" t="s">
        <v>14</v>
      </c>
      <c r="C11" s="9">
        <v>210</v>
      </c>
      <c r="D11" s="8">
        <v>21</v>
      </c>
      <c r="E11" s="9">
        <v>2</v>
      </c>
      <c r="F11" s="8">
        <v>78</v>
      </c>
      <c r="G11" s="9">
        <v>156</v>
      </c>
      <c r="H11" s="8">
        <v>5</v>
      </c>
      <c r="I11" s="9">
        <v>704</v>
      </c>
      <c r="J11" s="8">
        <v>17</v>
      </c>
      <c r="K11" s="9">
        <v>61</v>
      </c>
      <c r="L11" s="8">
        <v>0</v>
      </c>
      <c r="M11" s="9">
        <v>50</v>
      </c>
      <c r="N11" s="8">
        <v>12</v>
      </c>
      <c r="O11" s="7">
        <v>0</v>
      </c>
    </row>
    <row r="12" spans="1:15" ht="14.25" customHeight="1" x14ac:dyDescent="0.25">
      <c r="A12" s="11">
        <f>A11+1</f>
        <v>2</v>
      </c>
      <c r="B12" s="10" t="s">
        <v>13</v>
      </c>
      <c r="C12" s="9">
        <v>515</v>
      </c>
      <c r="D12" s="8">
        <v>8</v>
      </c>
      <c r="E12" s="9">
        <v>2</v>
      </c>
      <c r="F12" s="8">
        <v>68</v>
      </c>
      <c r="G12" s="9">
        <v>165</v>
      </c>
      <c r="H12" s="8">
        <v>4</v>
      </c>
      <c r="I12" s="9">
        <v>745</v>
      </c>
      <c r="J12" s="8">
        <v>2</v>
      </c>
      <c r="K12" s="9">
        <v>53</v>
      </c>
      <c r="L12" s="8">
        <v>0</v>
      </c>
      <c r="M12" s="9">
        <v>65</v>
      </c>
      <c r="N12" s="8">
        <v>15</v>
      </c>
      <c r="O12" s="7">
        <v>0</v>
      </c>
    </row>
    <row r="13" spans="1:15" ht="14.25" customHeight="1" x14ac:dyDescent="0.25">
      <c r="A13" s="11">
        <f>A12+1</f>
        <v>3</v>
      </c>
      <c r="B13" s="10" t="s">
        <v>12</v>
      </c>
      <c r="C13" s="9">
        <v>305</v>
      </c>
      <c r="D13" s="8">
        <v>6</v>
      </c>
      <c r="E13" s="9">
        <v>2</v>
      </c>
      <c r="F13" s="8">
        <v>51</v>
      </c>
      <c r="G13" s="9">
        <v>189</v>
      </c>
      <c r="H13" s="8">
        <v>4</v>
      </c>
      <c r="I13" s="9">
        <v>501</v>
      </c>
      <c r="J13" s="8">
        <v>4</v>
      </c>
      <c r="K13" s="9">
        <v>11</v>
      </c>
      <c r="L13" s="8">
        <v>0</v>
      </c>
      <c r="M13" s="9">
        <v>31</v>
      </c>
      <c r="N13" s="8">
        <v>9</v>
      </c>
      <c r="O13" s="7">
        <v>0</v>
      </c>
    </row>
    <row r="14" spans="1:15" ht="14.25" customHeight="1" x14ac:dyDescent="0.25">
      <c r="A14" s="11">
        <f>A13+1</f>
        <v>4</v>
      </c>
      <c r="B14" s="10" t="s">
        <v>11</v>
      </c>
      <c r="C14" s="9">
        <f>174+5</f>
        <v>179</v>
      </c>
      <c r="D14" s="8">
        <v>5</v>
      </c>
      <c r="E14" s="9">
        <v>3</v>
      </c>
      <c r="F14" s="8">
        <v>53</v>
      </c>
      <c r="G14" s="9">
        <v>119</v>
      </c>
      <c r="H14" s="8">
        <v>2</v>
      </c>
      <c r="I14" s="9">
        <v>331</v>
      </c>
      <c r="J14" s="8">
        <v>5</v>
      </c>
      <c r="K14" s="9">
        <v>45</v>
      </c>
      <c r="L14" s="8">
        <v>0</v>
      </c>
      <c r="M14" s="9">
        <v>19</v>
      </c>
      <c r="N14" s="8">
        <v>15</v>
      </c>
      <c r="O14" s="7">
        <v>0</v>
      </c>
    </row>
    <row r="15" spans="1:15" ht="14.25" customHeight="1" x14ac:dyDescent="0.25">
      <c r="A15" s="11">
        <f>A14+1</f>
        <v>5</v>
      </c>
      <c r="B15" s="10" t="s">
        <v>10</v>
      </c>
      <c r="C15" s="9">
        <v>935</v>
      </c>
      <c r="D15" s="8">
        <v>6</v>
      </c>
      <c r="E15" s="9">
        <v>5</v>
      </c>
      <c r="F15" s="8">
        <v>57</v>
      </c>
      <c r="G15" s="9">
        <v>132</v>
      </c>
      <c r="H15" s="8">
        <v>3</v>
      </c>
      <c r="I15" s="9">
        <f>1100-67-3</f>
        <v>1030</v>
      </c>
      <c r="J15" s="8">
        <v>2</v>
      </c>
      <c r="K15" s="9">
        <v>69</v>
      </c>
      <c r="L15" s="8">
        <v>0</v>
      </c>
      <c r="M15" s="9">
        <v>58</v>
      </c>
      <c r="N15" s="8">
        <v>31</v>
      </c>
      <c r="O15" s="7">
        <v>0</v>
      </c>
    </row>
    <row r="16" spans="1:15" ht="14.25" customHeight="1" x14ac:dyDescent="0.25">
      <c r="A16" s="11">
        <f>A15+1</f>
        <v>6</v>
      </c>
      <c r="B16" s="10" t="s">
        <v>9</v>
      </c>
      <c r="C16" s="9">
        <v>642</v>
      </c>
      <c r="D16" s="8">
        <v>5</v>
      </c>
      <c r="E16" s="9">
        <v>5</v>
      </c>
      <c r="F16" s="8">
        <v>59</v>
      </c>
      <c r="G16" s="9">
        <v>141</v>
      </c>
      <c r="H16" s="8">
        <v>5</v>
      </c>
      <c r="I16" s="9">
        <v>963</v>
      </c>
      <c r="J16" s="8">
        <v>3</v>
      </c>
      <c r="K16" s="9">
        <v>154</v>
      </c>
      <c r="L16" s="8">
        <v>0</v>
      </c>
      <c r="M16" s="9">
        <v>47</v>
      </c>
      <c r="N16" s="8">
        <v>12</v>
      </c>
      <c r="O16" s="7">
        <v>0</v>
      </c>
    </row>
    <row r="17" spans="1:18" ht="14.25" customHeight="1" x14ac:dyDescent="0.25">
      <c r="A17" s="11">
        <f>A16+1</f>
        <v>7</v>
      </c>
      <c r="B17" s="10" t="s">
        <v>8</v>
      </c>
      <c r="C17" s="9">
        <v>514</v>
      </c>
      <c r="D17" s="8">
        <v>6</v>
      </c>
      <c r="E17" s="9">
        <v>5</v>
      </c>
      <c r="F17" s="8">
        <v>59</v>
      </c>
      <c r="G17" s="9">
        <v>134</v>
      </c>
      <c r="H17" s="8">
        <v>6</v>
      </c>
      <c r="I17" s="9">
        <v>652</v>
      </c>
      <c r="J17" s="8">
        <v>6</v>
      </c>
      <c r="K17" s="9">
        <v>23</v>
      </c>
      <c r="L17" s="8">
        <v>0</v>
      </c>
      <c r="M17" s="9">
        <v>25</v>
      </c>
      <c r="N17" s="8">
        <v>11</v>
      </c>
      <c r="O17" s="7">
        <v>0</v>
      </c>
    </row>
    <row r="18" spans="1:18" ht="14.25" customHeight="1" x14ac:dyDescent="0.25">
      <c r="A18" s="11">
        <f>A17+1</f>
        <v>8</v>
      </c>
      <c r="B18" s="10" t="s">
        <v>7</v>
      </c>
      <c r="C18" s="12">
        <v>1531</v>
      </c>
      <c r="D18" s="8">
        <f>52+2+15</f>
        <v>69</v>
      </c>
      <c r="E18" s="9">
        <f>11+15</f>
        <v>26</v>
      </c>
      <c r="F18" s="8">
        <f>210+10+20+13</f>
        <v>253</v>
      </c>
      <c r="G18" s="9">
        <v>286</v>
      </c>
      <c r="H18" s="8">
        <v>31</v>
      </c>
      <c r="I18" s="9">
        <f>2826-58</f>
        <v>2768</v>
      </c>
      <c r="J18" s="8">
        <v>15</v>
      </c>
      <c r="K18" s="9">
        <f>300-12</f>
        <v>288</v>
      </c>
      <c r="L18" s="8">
        <v>0</v>
      </c>
      <c r="M18" s="9">
        <v>85</v>
      </c>
      <c r="N18" s="8">
        <v>32</v>
      </c>
      <c r="O18" s="7">
        <v>0</v>
      </c>
    </row>
    <row r="19" spans="1:18" ht="14.25" customHeight="1" x14ac:dyDescent="0.25">
      <c r="A19" s="11">
        <f>A18+1</f>
        <v>9</v>
      </c>
      <c r="B19" s="10" t="s">
        <v>6</v>
      </c>
      <c r="C19" s="9">
        <v>748</v>
      </c>
      <c r="D19" s="8">
        <v>6</v>
      </c>
      <c r="E19" s="9">
        <v>6</v>
      </c>
      <c r="F19" s="8">
        <f>78+2</f>
        <v>80</v>
      </c>
      <c r="G19" s="9">
        <v>301</v>
      </c>
      <c r="H19" s="8">
        <v>8</v>
      </c>
      <c r="I19" s="9">
        <v>815</v>
      </c>
      <c r="J19" s="8">
        <v>17</v>
      </c>
      <c r="K19" s="9">
        <v>45</v>
      </c>
      <c r="L19" s="8">
        <v>0</v>
      </c>
      <c r="M19" s="9">
        <v>65</v>
      </c>
      <c r="N19" s="8">
        <v>34</v>
      </c>
      <c r="O19" s="7">
        <v>0</v>
      </c>
    </row>
    <row r="20" spans="1:18" ht="14.25" customHeight="1" x14ac:dyDescent="0.25">
      <c r="A20" s="11">
        <f>A19+1</f>
        <v>10</v>
      </c>
      <c r="B20" s="10" t="s">
        <v>5</v>
      </c>
      <c r="C20" s="9">
        <v>728</v>
      </c>
      <c r="D20" s="8">
        <v>14</v>
      </c>
      <c r="E20" s="9">
        <v>4</v>
      </c>
      <c r="F20" s="8">
        <v>87</v>
      </c>
      <c r="G20" s="9">
        <v>237</v>
      </c>
      <c r="H20" s="8">
        <v>5</v>
      </c>
      <c r="I20" s="9">
        <v>821</v>
      </c>
      <c r="J20" s="8">
        <v>2</v>
      </c>
      <c r="K20" s="9">
        <f>90-7</f>
        <v>83</v>
      </c>
      <c r="L20" s="8">
        <v>0</v>
      </c>
      <c r="M20" s="9">
        <v>45</v>
      </c>
      <c r="N20" s="8">
        <v>40</v>
      </c>
      <c r="O20" s="7">
        <v>0</v>
      </c>
    </row>
    <row r="21" spans="1:18" ht="14.25" customHeight="1" x14ac:dyDescent="0.25">
      <c r="A21" s="11">
        <f>A20+1</f>
        <v>11</v>
      </c>
      <c r="B21" s="10" t="s">
        <v>4</v>
      </c>
      <c r="C21" s="9">
        <v>881</v>
      </c>
      <c r="D21" s="8">
        <v>14</v>
      </c>
      <c r="E21" s="9">
        <v>3</v>
      </c>
      <c r="F21" s="8">
        <v>86</v>
      </c>
      <c r="G21" s="9">
        <v>189</v>
      </c>
      <c r="H21" s="8">
        <v>8</v>
      </c>
      <c r="I21" s="9">
        <v>953</v>
      </c>
      <c r="J21" s="8">
        <v>9</v>
      </c>
      <c r="K21" s="9">
        <v>97</v>
      </c>
      <c r="L21" s="8">
        <v>0</v>
      </c>
      <c r="M21" s="9">
        <v>54</v>
      </c>
      <c r="N21" s="8">
        <v>57</v>
      </c>
      <c r="O21" s="7">
        <v>0</v>
      </c>
    </row>
    <row r="22" spans="1:18" ht="14.25" customHeight="1" x14ac:dyDescent="0.25">
      <c r="A22" s="11">
        <f>A21+1</f>
        <v>12</v>
      </c>
      <c r="B22" s="10" t="s">
        <v>3</v>
      </c>
      <c r="C22" s="9">
        <v>485</v>
      </c>
      <c r="D22" s="8">
        <v>8</v>
      </c>
      <c r="E22" s="9">
        <v>5</v>
      </c>
      <c r="F22" s="8">
        <v>70</v>
      </c>
      <c r="G22" s="9">
        <f>201-11</f>
        <v>190</v>
      </c>
      <c r="H22" s="8">
        <v>5</v>
      </c>
      <c r="I22" s="9">
        <v>568</v>
      </c>
      <c r="J22" s="8">
        <v>2</v>
      </c>
      <c r="K22" s="9">
        <f>210-8</f>
        <v>202</v>
      </c>
      <c r="L22" s="8">
        <v>0</v>
      </c>
      <c r="M22" s="9">
        <v>38</v>
      </c>
      <c r="N22" s="8">
        <v>64</v>
      </c>
      <c r="O22" s="7">
        <v>0</v>
      </c>
    </row>
    <row r="23" spans="1:18" ht="14.25" customHeight="1" x14ac:dyDescent="0.25">
      <c r="A23" s="11">
        <f>A22+1</f>
        <v>13</v>
      </c>
      <c r="B23" s="10" t="s">
        <v>2</v>
      </c>
      <c r="C23" s="9">
        <v>610</v>
      </c>
      <c r="D23" s="8">
        <v>8</v>
      </c>
      <c r="E23" s="9">
        <v>6</v>
      </c>
      <c r="F23" s="8">
        <v>87</v>
      </c>
      <c r="G23" s="9">
        <v>159</v>
      </c>
      <c r="H23" s="8">
        <v>8</v>
      </c>
      <c r="I23" s="9">
        <v>592</v>
      </c>
      <c r="J23" s="8">
        <v>5</v>
      </c>
      <c r="K23" s="9">
        <v>95</v>
      </c>
      <c r="L23" s="8">
        <v>0</v>
      </c>
      <c r="M23" s="9">
        <v>27</v>
      </c>
      <c r="N23" s="8">
        <v>85</v>
      </c>
      <c r="O23" s="7">
        <v>0</v>
      </c>
    </row>
    <row r="24" spans="1:18" ht="14.25" customHeight="1" x14ac:dyDescent="0.25">
      <c r="A24" s="11">
        <f>A23+1</f>
        <v>14</v>
      </c>
      <c r="B24" s="10" t="s">
        <v>1</v>
      </c>
      <c r="C24" s="9">
        <v>923</v>
      </c>
      <c r="D24" s="8">
        <v>4</v>
      </c>
      <c r="E24" s="9">
        <v>5</v>
      </c>
      <c r="F24" s="8">
        <v>84</v>
      </c>
      <c r="G24" s="9">
        <v>156</v>
      </c>
      <c r="H24" s="8">
        <v>8</v>
      </c>
      <c r="I24" s="9">
        <v>932</v>
      </c>
      <c r="J24" s="8">
        <v>5</v>
      </c>
      <c r="K24" s="9">
        <v>310</v>
      </c>
      <c r="L24" s="8">
        <v>0</v>
      </c>
      <c r="M24" s="9">
        <v>24</v>
      </c>
      <c r="N24" s="8">
        <v>98</v>
      </c>
      <c r="O24" s="7">
        <v>0</v>
      </c>
    </row>
    <row r="25" spans="1:18" ht="14.25" customHeight="1" x14ac:dyDescent="0.25">
      <c r="A25" s="6" t="s">
        <v>0</v>
      </c>
      <c r="B25" s="5"/>
      <c r="C25" s="4">
        <f>SUM(C11:C24)</f>
        <v>9206</v>
      </c>
      <c r="D25" s="3">
        <f>SUM(D11:D24)</f>
        <v>180</v>
      </c>
      <c r="E25" s="3">
        <f>SUM(E11:E24)</f>
        <v>79</v>
      </c>
      <c r="F25" s="3">
        <f>SUM(F11:F24)</f>
        <v>1172</v>
      </c>
      <c r="G25" s="3">
        <f>SUM(G11:G24)</f>
        <v>2554</v>
      </c>
      <c r="H25" s="3">
        <f>SUM(H11:H24)</f>
        <v>102</v>
      </c>
      <c r="I25" s="3">
        <f>SUM(I11:I24)</f>
        <v>12375</v>
      </c>
      <c r="J25" s="3">
        <f>SUM(J11:J24)</f>
        <v>94</v>
      </c>
      <c r="K25" s="3">
        <f>SUM(K11:K24)</f>
        <v>1536</v>
      </c>
      <c r="L25" s="3">
        <f>SUM(L11:L24)</f>
        <v>0</v>
      </c>
      <c r="M25" s="3">
        <f>SUM(M11:M24)</f>
        <v>633</v>
      </c>
      <c r="N25" s="3">
        <f>SUM(N11:N24)</f>
        <v>515</v>
      </c>
      <c r="O25" s="3">
        <f>SUM(O11:O24)</f>
        <v>0</v>
      </c>
      <c r="R25" s="2">
        <f>SUM(C25:N25)</f>
        <v>28446</v>
      </c>
    </row>
    <row r="30" spans="1:18" ht="14.25" customHeight="1" x14ac:dyDescent="0.25">
      <c r="J30" s="2"/>
      <c r="K30" s="2"/>
      <c r="R30" s="1">
        <f>'[1]FORM 1A'!T24</f>
        <v>30501</v>
      </c>
    </row>
    <row r="31" spans="1:18" ht="14.25" customHeight="1" x14ac:dyDescent="0.25">
      <c r="J31" s="2"/>
      <c r="K31" s="2"/>
    </row>
    <row r="32" spans="1:18" ht="14.25" customHeight="1" x14ac:dyDescent="0.25">
      <c r="H32" s="2"/>
      <c r="J32" s="2"/>
      <c r="K32" s="2"/>
    </row>
    <row r="33" spans="10:11" ht="14.25" customHeight="1" x14ac:dyDescent="0.25">
      <c r="J33" s="2"/>
      <c r="K33" s="2"/>
    </row>
    <row r="34" spans="10:11" ht="14.25" customHeight="1" x14ac:dyDescent="0.25">
      <c r="J34" s="2"/>
      <c r="K34" s="2"/>
    </row>
  </sheetData>
  <mergeCells count="11">
    <mergeCell ref="O8:O9"/>
    <mergeCell ref="A25:B25"/>
    <mergeCell ref="E3:L3"/>
    <mergeCell ref="E4:L4"/>
    <mergeCell ref="A7:A9"/>
    <mergeCell ref="B7:B9"/>
    <mergeCell ref="C7:O7"/>
    <mergeCell ref="D8:D9"/>
    <mergeCell ref="K8:K9"/>
    <mergeCell ref="L8:L9"/>
    <mergeCell ref="M8:M9"/>
  </mergeCells>
  <pageMargins left="0.70866141732283472" right="0.70866141732283472" top="0.39370078740157483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5</vt:lpstr>
      <vt:lpstr>'FORM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2026-08-03T04:54:26Z</dcterms:created>
  <dcterms:modified xsi:type="dcterms:W3CDTF">2026-08-03T04:54:56Z</dcterms:modified>
</cp:coreProperties>
</file>