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khair\OneDrive\Dokumen\PKL\Data Kecamatan\Tanjung Agung\"/>
    </mc:Choice>
  </mc:AlternateContent>
  <xr:revisionPtr revIDLastSave="0" documentId="8_{9BC8497D-1843-4652-A6A1-1AC146749050}" xr6:coauthVersionLast="47" xr6:coauthVersionMax="47" xr10:uidLastSave="{00000000-0000-0000-0000-000000000000}"/>
  <bookViews>
    <workbookView xWindow="-108" yWindow="-108" windowWidth="23256" windowHeight="12456" xr2:uid="{2EF6A755-7F1D-45BC-99FE-7F190815AFF4}"/>
  </bookViews>
  <sheets>
    <sheet name="FORM 2" sheetId="1" r:id="rId1"/>
  </sheets>
  <definedNames>
    <definedName name="_xlnm.Print_Area" localSheetId="0">'FORM 2'!$A$1:$K$38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10" i="1" l="1"/>
  <c r="D10" i="1"/>
  <c r="E10" i="1"/>
  <c r="H10" i="1"/>
  <c r="I10" i="1"/>
  <c r="J10" i="1"/>
  <c r="K10" i="1"/>
  <c r="L10" i="1"/>
  <c r="C11" i="1"/>
  <c r="I11" i="1" s="1"/>
  <c r="D11" i="1"/>
  <c r="J11" i="1" s="1"/>
  <c r="J25" i="1" s="1"/>
  <c r="E11" i="1"/>
  <c r="H11" i="1"/>
  <c r="H25" i="1" s="1"/>
  <c r="C12" i="1"/>
  <c r="E12" i="1" s="1"/>
  <c r="D12" i="1"/>
  <c r="H12" i="1"/>
  <c r="I12" i="1"/>
  <c r="J12" i="1"/>
  <c r="K12" i="1"/>
  <c r="C13" i="1"/>
  <c r="E13" i="1" s="1"/>
  <c r="D13" i="1"/>
  <c r="H13" i="1"/>
  <c r="J13" i="1"/>
  <c r="C14" i="1"/>
  <c r="D14" i="1"/>
  <c r="E14" i="1"/>
  <c r="H14" i="1"/>
  <c r="I14" i="1"/>
  <c r="K14" i="1" s="1"/>
  <c r="J14" i="1"/>
  <c r="C15" i="1"/>
  <c r="E15" i="1" s="1"/>
  <c r="D15" i="1"/>
  <c r="H15" i="1"/>
  <c r="I15" i="1"/>
  <c r="J15" i="1"/>
  <c r="K15" i="1"/>
  <c r="C16" i="1"/>
  <c r="I16" i="1" s="1"/>
  <c r="K16" i="1" s="1"/>
  <c r="D16" i="1"/>
  <c r="J16" i="1" s="1"/>
  <c r="E16" i="1"/>
  <c r="L16" i="1" s="1"/>
  <c r="H16" i="1"/>
  <c r="C17" i="1"/>
  <c r="D17" i="1"/>
  <c r="E17" i="1"/>
  <c r="H17" i="1"/>
  <c r="I17" i="1"/>
  <c r="K17" i="1" s="1"/>
  <c r="J17" i="1"/>
  <c r="C18" i="1"/>
  <c r="D18" i="1"/>
  <c r="E18" i="1"/>
  <c r="H18" i="1"/>
  <c r="I18" i="1"/>
  <c r="J18" i="1"/>
  <c r="K18" i="1"/>
  <c r="C19" i="1"/>
  <c r="I19" i="1" s="1"/>
  <c r="D19" i="1"/>
  <c r="J19" i="1" s="1"/>
  <c r="E19" i="1"/>
  <c r="L18" i="1" s="1"/>
  <c r="H19" i="1"/>
  <c r="C20" i="1"/>
  <c r="E20" i="1"/>
  <c r="H20" i="1"/>
  <c r="I20" i="1"/>
  <c r="J20" i="1"/>
  <c r="K20" i="1"/>
  <c r="C21" i="1"/>
  <c r="E21" i="1" s="1"/>
  <c r="L20" i="1" s="1"/>
  <c r="H21" i="1"/>
  <c r="J21" i="1"/>
  <c r="C22" i="1"/>
  <c r="E22" i="1"/>
  <c r="H22" i="1"/>
  <c r="I22" i="1"/>
  <c r="J22" i="1"/>
  <c r="K22" i="1"/>
  <c r="L22" i="1"/>
  <c r="C23" i="1"/>
  <c r="E23" i="1"/>
  <c r="H23" i="1"/>
  <c r="I23" i="1"/>
  <c r="K23" i="1" s="1"/>
  <c r="J23" i="1"/>
  <c r="C24" i="1"/>
  <c r="D24" i="1"/>
  <c r="E24" i="1"/>
  <c r="L24" i="1" s="1"/>
  <c r="H24" i="1"/>
  <c r="I24" i="1"/>
  <c r="K24" i="1" s="1"/>
  <c r="J24" i="1"/>
  <c r="F25" i="1"/>
  <c r="G25" i="1"/>
  <c r="K11" i="1" l="1"/>
  <c r="K19" i="1"/>
  <c r="L14" i="1"/>
  <c r="L12" i="1"/>
  <c r="I21" i="1"/>
  <c r="K21" i="1" s="1"/>
  <c r="M18" i="1"/>
  <c r="D25" i="1"/>
  <c r="I13" i="1"/>
  <c r="K13" i="1" s="1"/>
  <c r="C25" i="1"/>
  <c r="E25" i="1" s="1"/>
  <c r="I25" i="1" l="1"/>
  <c r="K25" i="1"/>
</calcChain>
</file>

<file path=xl/sharedStrings.xml><?xml version="1.0" encoding="utf-8"?>
<sst xmlns="http://schemas.openxmlformats.org/spreadsheetml/2006/main" count="34" uniqueCount="28">
  <si>
    <t>JUMLAH</t>
  </si>
  <si>
    <t>&gt;74</t>
  </si>
  <si>
    <t>65-74</t>
  </si>
  <si>
    <t>60-64</t>
  </si>
  <si>
    <t>55-59</t>
  </si>
  <si>
    <t>50-54</t>
  </si>
  <si>
    <t>45-49</t>
  </si>
  <si>
    <t>40-44</t>
  </si>
  <si>
    <t>35-39</t>
  </si>
  <si>
    <t>30-34</t>
  </si>
  <si>
    <t>25-29</t>
  </si>
  <si>
    <t>20-24</t>
  </si>
  <si>
    <t>15-19</t>
  </si>
  <si>
    <t>10-14</t>
  </si>
  <si>
    <t>05-09</t>
  </si>
  <si>
    <t>00-04</t>
  </si>
  <si>
    <t xml:space="preserve">Jumlah </t>
  </si>
  <si>
    <t>Perempuan</t>
  </si>
  <si>
    <t>Laki-laki</t>
  </si>
  <si>
    <t>TOTAL (WNI + WNA)</t>
  </si>
  <si>
    <t>WNA</t>
  </si>
  <si>
    <t>WNI</t>
  </si>
  <si>
    <t>KELOMPOK UMUR (TAHUN)</t>
  </si>
  <si>
    <t>NO</t>
  </si>
  <si>
    <t>BULAN :  DESEMBER 2025</t>
  </si>
  <si>
    <t>KECAMATAN TANJUNG AGUNG</t>
  </si>
  <si>
    <t>DATA PENDUDUK WNI DAN WNA BERDASARKAN KELOMPOK UMUR</t>
  </si>
  <si>
    <t>PEMERINTAH KABUPATEN MUARA ENIM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</si>
</sst>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1" formatCode="_-* #,##0_-;\-* #,##0_-;_-* &quot;-&quot;_-;_-@_-"/>
  </numFmts>
  <fonts count="6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sz val="10"/>
      <name val="Arial"/>
      <family val="2"/>
    </font>
    <font>
      <b/>
      <sz val="10"/>
      <color theme="1"/>
      <name val="Arial"/>
      <family val="2"/>
    </font>
    <font>
      <b/>
      <sz val="10"/>
      <color theme="1"/>
      <name val="Times New Roman"/>
      <family val="1"/>
    </font>
    <font>
      <sz val="10"/>
      <color theme="1"/>
      <name val="Times New Roman"/>
      <family val="1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2" tint="-9.9978637043366805E-2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6">
    <xf numFmtId="0" fontId="0" fillId="0" borderId="0" xfId="0"/>
    <xf numFmtId="0" fontId="1" fillId="0" borderId="0" xfId="0" applyFont="1" applyAlignment="1">
      <alignment vertical="center"/>
    </xf>
    <xf numFmtId="0" fontId="1" fillId="0" borderId="0" xfId="0" applyFont="1" applyAlignment="1">
      <alignment horizontal="center" vertical="center"/>
    </xf>
    <xf numFmtId="3" fontId="1" fillId="0" borderId="0" xfId="0" applyNumberFormat="1" applyFont="1" applyAlignment="1">
      <alignment horizontal="center" vertical="center"/>
    </xf>
    <xf numFmtId="37" fontId="1" fillId="0" borderId="0" xfId="0" applyNumberFormat="1" applyFont="1" applyAlignment="1">
      <alignment horizontal="center" vertical="center"/>
    </xf>
    <xf numFmtId="3" fontId="1" fillId="0" borderId="1" xfId="0" applyNumberFormat="1" applyFont="1" applyBorder="1" applyAlignment="1">
      <alignment horizontal="center" vertical="center"/>
    </xf>
    <xf numFmtId="3" fontId="1" fillId="2" borderId="1" xfId="0" applyNumberFormat="1" applyFont="1" applyFill="1" applyBorder="1" applyAlignment="1">
      <alignment horizontal="center" vertical="center"/>
    </xf>
    <xf numFmtId="3" fontId="1" fillId="2" borderId="1" xfId="0" applyNumberFormat="1" applyFont="1" applyFill="1" applyBorder="1" applyAlignment="1">
      <alignment horizontal="right" vertical="center"/>
    </xf>
    <xf numFmtId="0" fontId="1" fillId="2" borderId="2" xfId="0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/>
    </xf>
    <xf numFmtId="3" fontId="1" fillId="3" borderId="1" xfId="0" applyNumberFormat="1" applyFont="1" applyFill="1" applyBorder="1" applyAlignment="1">
      <alignment horizontal="center" vertical="center"/>
    </xf>
    <xf numFmtId="41" fontId="1" fillId="3" borderId="1" xfId="0" applyNumberFormat="1" applyFont="1" applyFill="1" applyBorder="1" applyAlignment="1">
      <alignment horizontal="right" vertical="center"/>
    </xf>
    <xf numFmtId="41" fontId="1" fillId="3" borderId="1" xfId="0" applyNumberFormat="1" applyFont="1" applyFill="1" applyBorder="1" applyAlignment="1">
      <alignment horizontal="center" vertical="center"/>
    </xf>
    <xf numFmtId="2" fontId="1" fillId="0" borderId="1" xfId="0" applyNumberFormat="1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2" fontId="1" fillId="0" borderId="1" xfId="0" quotePrefix="1" applyNumberFormat="1" applyFont="1" applyBorder="1" applyAlignment="1">
      <alignment horizontal="center" vertical="center"/>
    </xf>
    <xf numFmtId="3" fontId="1" fillId="0" borderId="0" xfId="0" applyNumberFormat="1" applyFont="1" applyAlignment="1">
      <alignment vertical="center"/>
    </xf>
    <xf numFmtId="41" fontId="1" fillId="3" borderId="0" xfId="0" quotePrefix="1" applyNumberFormat="1" applyFont="1" applyFill="1" applyAlignment="1">
      <alignment horizontal="right" vertical="center"/>
    </xf>
    <xf numFmtId="3" fontId="1" fillId="3" borderId="1" xfId="0" applyNumberFormat="1" applyFont="1" applyFill="1" applyBorder="1" applyAlignment="1">
      <alignment horizontal="right" vertical="center"/>
    </xf>
    <xf numFmtId="16" fontId="1" fillId="0" borderId="1" xfId="0" quotePrefix="1" applyNumberFormat="1" applyFont="1" applyBorder="1" applyAlignment="1">
      <alignment horizontal="center" vertical="center"/>
    </xf>
    <xf numFmtId="0" fontId="1" fillId="4" borderId="1" xfId="0" applyFont="1" applyFill="1" applyBorder="1" applyAlignment="1">
      <alignment horizontal="center" vertical="center"/>
    </xf>
    <xf numFmtId="0" fontId="2" fillId="4" borderId="1" xfId="0" applyFont="1" applyFill="1" applyBorder="1" applyAlignment="1">
      <alignment horizontal="center" vertical="center"/>
    </xf>
    <xf numFmtId="0" fontId="1" fillId="4" borderId="4" xfId="0" applyFont="1" applyFill="1" applyBorder="1" applyAlignment="1">
      <alignment horizontal="center" vertical="center" wrapText="1"/>
    </xf>
    <xf numFmtId="0" fontId="1" fillId="4" borderId="4" xfId="0" applyFont="1" applyFill="1" applyBorder="1" applyAlignment="1">
      <alignment horizontal="center" vertical="center"/>
    </xf>
    <xf numFmtId="0" fontId="1" fillId="4" borderId="2" xfId="0" applyFont="1" applyFill="1" applyBorder="1" applyAlignment="1">
      <alignment horizontal="center" vertical="center"/>
    </xf>
    <xf numFmtId="0" fontId="1" fillId="4" borderId="5" xfId="0" applyFont="1" applyFill="1" applyBorder="1" applyAlignment="1">
      <alignment horizontal="center" vertical="center"/>
    </xf>
    <xf numFmtId="0" fontId="1" fillId="4" borderId="3" xfId="0" applyFont="1" applyFill="1" applyBorder="1" applyAlignment="1">
      <alignment horizontal="center" vertical="center"/>
    </xf>
    <xf numFmtId="0" fontId="2" fillId="4" borderId="2" xfId="0" applyFont="1" applyFill="1" applyBorder="1" applyAlignment="1">
      <alignment horizontal="center" vertical="center"/>
    </xf>
    <xf numFmtId="0" fontId="2" fillId="4" borderId="5" xfId="0" applyFont="1" applyFill="1" applyBorder="1" applyAlignment="1">
      <alignment horizontal="center" vertical="center"/>
    </xf>
    <xf numFmtId="0" fontId="2" fillId="4" borderId="3" xfId="0" applyFont="1" applyFill="1" applyBorder="1" applyAlignment="1">
      <alignment horizontal="center" vertical="center"/>
    </xf>
    <xf numFmtId="0" fontId="1" fillId="4" borderId="6" xfId="0" applyFont="1" applyFill="1" applyBorder="1" applyAlignment="1">
      <alignment horizontal="center" vertical="center" wrapText="1"/>
    </xf>
    <xf numFmtId="0" fontId="1" fillId="4" borderId="6" xfId="0" applyFont="1" applyFill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4" fillId="0" borderId="0" xfId="0" applyFont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142875</xdr:colOff>
      <xdr:row>26</xdr:row>
      <xdr:rowOff>19049</xdr:rowOff>
    </xdr:from>
    <xdr:to>
      <xdr:col>10</xdr:col>
      <xdr:colOff>428625</xdr:colOff>
      <xdr:row>34</xdr:row>
      <xdr:rowOff>66674</xdr:rowOff>
    </xdr:to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77E476A2-F155-4E72-94AA-AEA37624BEDC}"/>
            </a:ext>
          </a:extLst>
        </xdr:cNvPr>
        <xdr:cNvSpPr txBox="1"/>
      </xdr:nvSpPr>
      <xdr:spPr>
        <a:xfrm>
          <a:off x="4516755" y="4773929"/>
          <a:ext cx="2160270" cy="1510665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pPr algn="ctr"/>
          <a:r>
            <a:rPr lang="en-US" sz="1000">
              <a:latin typeface="Arial" pitchFamily="34" charset="0"/>
              <a:cs typeface="Arial" pitchFamily="34" charset="0"/>
            </a:rPr>
            <a:t>Tanjung</a:t>
          </a:r>
          <a:r>
            <a:rPr lang="en-US" sz="1000" baseline="0">
              <a:latin typeface="Arial" pitchFamily="34" charset="0"/>
              <a:cs typeface="Arial" pitchFamily="34" charset="0"/>
            </a:rPr>
            <a:t> Agung,       </a:t>
          </a:r>
          <a:r>
            <a:rPr lang="id-ID" sz="1000" baseline="0">
              <a:latin typeface="Arial" pitchFamily="34" charset="0"/>
              <a:cs typeface="Arial" pitchFamily="34" charset="0"/>
            </a:rPr>
            <a:t>Februari</a:t>
          </a:r>
          <a:r>
            <a:rPr lang="en-US" sz="1000" baseline="0">
              <a:latin typeface="Arial" pitchFamily="34" charset="0"/>
              <a:cs typeface="Arial" pitchFamily="34" charset="0"/>
            </a:rPr>
            <a:t> 2019</a:t>
          </a:r>
        </a:p>
        <a:p>
          <a:pPr algn="ctr"/>
          <a:r>
            <a:rPr lang="en-US" sz="1000" baseline="0">
              <a:latin typeface="Arial" pitchFamily="34" charset="0"/>
              <a:cs typeface="Arial" pitchFamily="34" charset="0"/>
            </a:rPr>
            <a:t>An. Camat Tanjung Agung</a:t>
          </a:r>
        </a:p>
        <a:p>
          <a:pPr algn="ctr"/>
          <a:r>
            <a:rPr lang="en-US" sz="1000" baseline="0">
              <a:latin typeface="Arial" pitchFamily="34" charset="0"/>
              <a:cs typeface="Arial" pitchFamily="34" charset="0"/>
            </a:rPr>
            <a:t>Sekretaris</a:t>
          </a:r>
        </a:p>
        <a:p>
          <a:pPr algn="ctr"/>
          <a:r>
            <a:rPr lang="en-US" sz="1000" baseline="0">
              <a:latin typeface="Arial" pitchFamily="34" charset="0"/>
              <a:cs typeface="Arial" pitchFamily="34" charset="0"/>
            </a:rPr>
            <a:t>Ub. Kasi Pemerintahan</a:t>
          </a:r>
        </a:p>
        <a:p>
          <a:pPr algn="ctr"/>
          <a:endParaRPr lang="en-US" sz="1000" baseline="0">
            <a:latin typeface="Arial" pitchFamily="34" charset="0"/>
            <a:cs typeface="Arial" pitchFamily="34" charset="0"/>
          </a:endParaRPr>
        </a:p>
        <a:p>
          <a:pPr algn="ctr"/>
          <a:endParaRPr lang="en-US" sz="1000" baseline="0">
            <a:latin typeface="Arial" pitchFamily="34" charset="0"/>
            <a:cs typeface="Arial" pitchFamily="34" charset="0"/>
          </a:endParaRPr>
        </a:p>
        <a:p>
          <a:pPr algn="ctr"/>
          <a:r>
            <a:rPr lang="en-US" sz="1000" baseline="0">
              <a:latin typeface="Arial" pitchFamily="34" charset="0"/>
              <a:cs typeface="Arial" pitchFamily="34" charset="0"/>
            </a:rPr>
            <a:t>SAIPUDIN</a:t>
          </a:r>
        </a:p>
        <a:p>
          <a:pPr algn="ctr"/>
          <a:r>
            <a:rPr lang="en-US" sz="1000">
              <a:latin typeface="Arial" pitchFamily="34" charset="0"/>
              <a:cs typeface="Arial" pitchFamily="34" charset="0"/>
            </a:rPr>
            <a:t>NIP. 196503231986031004</a:t>
          </a:r>
        </a:p>
      </xdr:txBody>
    </xdr:sp>
    <xdr:clientData/>
  </xdr:twoCellAnchor>
  <xdr:twoCellAnchor>
    <xdr:from>
      <xdr:col>9</xdr:col>
      <xdr:colOff>790575</xdr:colOff>
      <xdr:row>3</xdr:row>
      <xdr:rowOff>28575</xdr:rowOff>
    </xdr:from>
    <xdr:to>
      <xdr:col>10</xdr:col>
      <xdr:colOff>685800</xdr:colOff>
      <xdr:row>4</xdr:row>
      <xdr:rowOff>152400</xdr:rowOff>
    </xdr:to>
    <xdr:sp macro="" textlink="">
      <xdr:nvSpPr>
        <xdr:cNvPr id="3" name="TextBox 2">
          <a:extLst>
            <a:ext uri="{FF2B5EF4-FFF2-40B4-BE49-F238E27FC236}">
              <a16:creationId xmlns:a16="http://schemas.microsoft.com/office/drawing/2014/main" id="{FFA5A5C5-7E48-486B-8B20-202525421996}"/>
            </a:ext>
          </a:extLst>
        </xdr:cNvPr>
        <xdr:cNvSpPr txBox="1"/>
      </xdr:nvSpPr>
      <xdr:spPr>
        <a:xfrm>
          <a:off x="6246495" y="577215"/>
          <a:ext cx="626745" cy="306705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pPr algn="ctr"/>
          <a:r>
            <a:rPr lang="en-US" sz="1100"/>
            <a:t>FORM 2</a:t>
          </a:r>
        </a:p>
      </xdr:txBody>
    </xdr:sp>
    <xdr:clientData/>
  </xdr:twoCellAnchor>
  <xdr:twoCellAnchor>
    <xdr:from>
      <xdr:col>7</xdr:col>
      <xdr:colOff>142875</xdr:colOff>
      <xdr:row>26</xdr:row>
      <xdr:rowOff>19049</xdr:rowOff>
    </xdr:from>
    <xdr:to>
      <xdr:col>10</xdr:col>
      <xdr:colOff>428625</xdr:colOff>
      <xdr:row>34</xdr:row>
      <xdr:rowOff>66674</xdr:rowOff>
    </xdr:to>
    <xdr:sp macro="" textlink="">
      <xdr:nvSpPr>
        <xdr:cNvPr id="4" name="TextBox 3">
          <a:extLst>
            <a:ext uri="{FF2B5EF4-FFF2-40B4-BE49-F238E27FC236}">
              <a16:creationId xmlns:a16="http://schemas.microsoft.com/office/drawing/2014/main" id="{4A183710-ED13-42BC-8A83-B3BF088F4B37}"/>
            </a:ext>
          </a:extLst>
        </xdr:cNvPr>
        <xdr:cNvSpPr txBox="1"/>
      </xdr:nvSpPr>
      <xdr:spPr>
        <a:xfrm>
          <a:off x="4516755" y="4773929"/>
          <a:ext cx="2160270" cy="1510665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pPr algn="ctr"/>
          <a:r>
            <a:rPr lang="en-US" sz="1000">
              <a:latin typeface="Arial" pitchFamily="34" charset="0"/>
              <a:cs typeface="Arial" pitchFamily="34" charset="0"/>
            </a:rPr>
            <a:t>Tanjung</a:t>
          </a:r>
          <a:r>
            <a:rPr lang="en-US" sz="1000" baseline="0">
              <a:latin typeface="Arial" pitchFamily="34" charset="0"/>
              <a:cs typeface="Arial" pitchFamily="34" charset="0"/>
            </a:rPr>
            <a:t> Agung,       </a:t>
          </a:r>
          <a:r>
            <a:rPr lang="id-ID" sz="1000" baseline="0">
              <a:latin typeface="Arial" pitchFamily="34" charset="0"/>
              <a:cs typeface="Arial" pitchFamily="34" charset="0"/>
            </a:rPr>
            <a:t>April </a:t>
          </a:r>
          <a:r>
            <a:rPr lang="en-US" sz="1000" baseline="0">
              <a:latin typeface="Arial" pitchFamily="34" charset="0"/>
              <a:cs typeface="Arial" pitchFamily="34" charset="0"/>
            </a:rPr>
            <a:t>2019</a:t>
          </a:r>
        </a:p>
        <a:p>
          <a:pPr algn="ctr"/>
          <a:r>
            <a:rPr lang="en-US" sz="1000" baseline="0">
              <a:latin typeface="Arial" pitchFamily="34" charset="0"/>
              <a:cs typeface="Arial" pitchFamily="34" charset="0"/>
            </a:rPr>
            <a:t>An. Camat Tanjung Agung</a:t>
          </a:r>
        </a:p>
        <a:p>
          <a:pPr algn="ctr"/>
          <a:r>
            <a:rPr lang="en-US" sz="1000" baseline="0">
              <a:latin typeface="Arial" pitchFamily="34" charset="0"/>
              <a:cs typeface="Arial" pitchFamily="34" charset="0"/>
            </a:rPr>
            <a:t>Sekretaris</a:t>
          </a:r>
        </a:p>
        <a:p>
          <a:pPr algn="ctr"/>
          <a:r>
            <a:rPr lang="en-US" sz="1000" baseline="0">
              <a:latin typeface="Arial" pitchFamily="34" charset="0"/>
              <a:cs typeface="Arial" pitchFamily="34" charset="0"/>
            </a:rPr>
            <a:t>Ub. Kasi Pemerintahan</a:t>
          </a:r>
        </a:p>
        <a:p>
          <a:pPr algn="ctr"/>
          <a:endParaRPr lang="en-US" sz="1000" baseline="0">
            <a:latin typeface="Arial" pitchFamily="34" charset="0"/>
            <a:cs typeface="Arial" pitchFamily="34" charset="0"/>
          </a:endParaRPr>
        </a:p>
        <a:p>
          <a:pPr algn="ctr"/>
          <a:endParaRPr lang="en-US" sz="1000" baseline="0">
            <a:latin typeface="Arial" pitchFamily="34" charset="0"/>
            <a:cs typeface="Arial" pitchFamily="34" charset="0"/>
          </a:endParaRPr>
        </a:p>
        <a:p>
          <a:pPr algn="ctr"/>
          <a:r>
            <a:rPr lang="en-US" sz="1000" baseline="0">
              <a:latin typeface="Arial" pitchFamily="34" charset="0"/>
              <a:cs typeface="Arial" pitchFamily="34" charset="0"/>
            </a:rPr>
            <a:t>SAIPUDIN</a:t>
          </a:r>
        </a:p>
        <a:p>
          <a:pPr algn="ctr"/>
          <a:r>
            <a:rPr lang="en-US" sz="1000">
              <a:latin typeface="Arial" pitchFamily="34" charset="0"/>
              <a:cs typeface="Arial" pitchFamily="34" charset="0"/>
            </a:rPr>
            <a:t>NIP. 196503231986031004</a:t>
          </a:r>
        </a:p>
      </xdr:txBody>
    </xdr:sp>
    <xdr:clientData/>
  </xdr:twoCellAnchor>
  <xdr:twoCellAnchor>
    <xdr:from>
      <xdr:col>9</xdr:col>
      <xdr:colOff>790575</xdr:colOff>
      <xdr:row>3</xdr:row>
      <xdr:rowOff>28575</xdr:rowOff>
    </xdr:from>
    <xdr:to>
      <xdr:col>10</xdr:col>
      <xdr:colOff>685800</xdr:colOff>
      <xdr:row>4</xdr:row>
      <xdr:rowOff>152400</xdr:rowOff>
    </xdr:to>
    <xdr:sp macro="" textlink="">
      <xdr:nvSpPr>
        <xdr:cNvPr id="5" name="TextBox 4">
          <a:extLst>
            <a:ext uri="{FF2B5EF4-FFF2-40B4-BE49-F238E27FC236}">
              <a16:creationId xmlns:a16="http://schemas.microsoft.com/office/drawing/2014/main" id="{8AED7D87-BB25-48EA-B80D-A3C16E785A66}"/>
            </a:ext>
          </a:extLst>
        </xdr:cNvPr>
        <xdr:cNvSpPr txBox="1"/>
      </xdr:nvSpPr>
      <xdr:spPr>
        <a:xfrm>
          <a:off x="6246495" y="577215"/>
          <a:ext cx="626745" cy="306705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pPr algn="ctr"/>
          <a:r>
            <a:rPr lang="en-US" sz="1100"/>
            <a:t>FORM 2</a:t>
          </a:r>
        </a:p>
      </xdr:txBody>
    </xdr:sp>
    <xdr:clientData/>
  </xdr:twoCellAnchor>
  <xdr:twoCellAnchor>
    <xdr:from>
      <xdr:col>7</xdr:col>
      <xdr:colOff>142875</xdr:colOff>
      <xdr:row>26</xdr:row>
      <xdr:rowOff>19049</xdr:rowOff>
    </xdr:from>
    <xdr:to>
      <xdr:col>10</xdr:col>
      <xdr:colOff>428625</xdr:colOff>
      <xdr:row>34</xdr:row>
      <xdr:rowOff>66674</xdr:rowOff>
    </xdr:to>
    <xdr:sp macro="" textlink="">
      <xdr:nvSpPr>
        <xdr:cNvPr id="6" name="TextBox 5">
          <a:extLst>
            <a:ext uri="{FF2B5EF4-FFF2-40B4-BE49-F238E27FC236}">
              <a16:creationId xmlns:a16="http://schemas.microsoft.com/office/drawing/2014/main" id="{8B59E647-AF99-4CF5-9ABF-D8EC3D88868D}"/>
            </a:ext>
          </a:extLst>
        </xdr:cNvPr>
        <xdr:cNvSpPr txBox="1"/>
      </xdr:nvSpPr>
      <xdr:spPr>
        <a:xfrm>
          <a:off x="4516755" y="4773929"/>
          <a:ext cx="2160270" cy="1510665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pPr algn="ctr"/>
          <a:r>
            <a:rPr lang="en-US" sz="1000">
              <a:latin typeface="Arial" pitchFamily="34" charset="0"/>
              <a:cs typeface="Arial" pitchFamily="34" charset="0"/>
            </a:rPr>
            <a:t>Tanjung</a:t>
          </a:r>
          <a:r>
            <a:rPr lang="en-US" sz="1000" baseline="0">
              <a:latin typeface="Arial" pitchFamily="34" charset="0"/>
              <a:cs typeface="Arial" pitchFamily="34" charset="0"/>
            </a:rPr>
            <a:t> Agung,       </a:t>
          </a:r>
          <a:r>
            <a:rPr lang="id-ID" sz="1000" baseline="0">
              <a:latin typeface="Arial" pitchFamily="34" charset="0"/>
              <a:cs typeface="Arial" pitchFamily="34" charset="0"/>
            </a:rPr>
            <a:t>Februari</a:t>
          </a:r>
          <a:r>
            <a:rPr lang="en-US" sz="1000" baseline="0">
              <a:latin typeface="Arial" pitchFamily="34" charset="0"/>
              <a:cs typeface="Arial" pitchFamily="34" charset="0"/>
            </a:rPr>
            <a:t> 2019</a:t>
          </a:r>
        </a:p>
        <a:p>
          <a:pPr algn="ctr"/>
          <a:r>
            <a:rPr lang="en-US" sz="1000" baseline="0">
              <a:latin typeface="Arial" pitchFamily="34" charset="0"/>
              <a:cs typeface="Arial" pitchFamily="34" charset="0"/>
            </a:rPr>
            <a:t>An. Camat Tanjung Agung</a:t>
          </a:r>
        </a:p>
        <a:p>
          <a:pPr algn="ctr"/>
          <a:r>
            <a:rPr lang="en-US" sz="1000" baseline="0">
              <a:latin typeface="Arial" pitchFamily="34" charset="0"/>
              <a:cs typeface="Arial" pitchFamily="34" charset="0"/>
            </a:rPr>
            <a:t>Sekretaris</a:t>
          </a:r>
        </a:p>
        <a:p>
          <a:pPr algn="ctr"/>
          <a:r>
            <a:rPr lang="en-US" sz="1000" baseline="0">
              <a:latin typeface="Arial" pitchFamily="34" charset="0"/>
              <a:cs typeface="Arial" pitchFamily="34" charset="0"/>
            </a:rPr>
            <a:t>Ub. Kasi Pemerintahan</a:t>
          </a:r>
        </a:p>
        <a:p>
          <a:pPr algn="ctr"/>
          <a:endParaRPr lang="en-US" sz="1000" baseline="0">
            <a:latin typeface="Arial" pitchFamily="34" charset="0"/>
            <a:cs typeface="Arial" pitchFamily="34" charset="0"/>
          </a:endParaRPr>
        </a:p>
        <a:p>
          <a:pPr algn="ctr"/>
          <a:endParaRPr lang="en-US" sz="1000" baseline="0">
            <a:latin typeface="Arial" pitchFamily="34" charset="0"/>
            <a:cs typeface="Arial" pitchFamily="34" charset="0"/>
          </a:endParaRPr>
        </a:p>
        <a:p>
          <a:pPr algn="ctr"/>
          <a:r>
            <a:rPr lang="en-US" sz="1000" baseline="0">
              <a:latin typeface="Arial" pitchFamily="34" charset="0"/>
              <a:cs typeface="Arial" pitchFamily="34" charset="0"/>
            </a:rPr>
            <a:t>SAIPUDIN</a:t>
          </a:r>
        </a:p>
        <a:p>
          <a:pPr algn="ctr"/>
          <a:r>
            <a:rPr lang="en-US" sz="1000">
              <a:latin typeface="Arial" pitchFamily="34" charset="0"/>
              <a:cs typeface="Arial" pitchFamily="34" charset="0"/>
            </a:rPr>
            <a:t>NIP. 196503231986031004</a:t>
          </a:r>
        </a:p>
      </xdr:txBody>
    </xdr:sp>
    <xdr:clientData/>
  </xdr:twoCellAnchor>
  <xdr:twoCellAnchor>
    <xdr:from>
      <xdr:col>7</xdr:col>
      <xdr:colOff>142875</xdr:colOff>
      <xdr:row>26</xdr:row>
      <xdr:rowOff>19049</xdr:rowOff>
    </xdr:from>
    <xdr:to>
      <xdr:col>10</xdr:col>
      <xdr:colOff>428625</xdr:colOff>
      <xdr:row>37</xdr:row>
      <xdr:rowOff>29766</xdr:rowOff>
    </xdr:to>
    <xdr:sp macro="" textlink="">
      <xdr:nvSpPr>
        <xdr:cNvPr id="7" name="TextBox 6">
          <a:extLst>
            <a:ext uri="{FF2B5EF4-FFF2-40B4-BE49-F238E27FC236}">
              <a16:creationId xmlns:a16="http://schemas.microsoft.com/office/drawing/2014/main" id="{36CBA2FC-4303-4803-921E-7ACF1E83DA09}"/>
            </a:ext>
          </a:extLst>
        </xdr:cNvPr>
        <xdr:cNvSpPr txBox="1"/>
      </xdr:nvSpPr>
      <xdr:spPr>
        <a:xfrm>
          <a:off x="4516755" y="4773929"/>
          <a:ext cx="2160270" cy="2022397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pPr algn="ctr"/>
          <a:r>
            <a:rPr 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Tanjung</a:t>
          </a:r>
          <a:r>
            <a:rPr lang="en-US" sz="110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Agung, Januari 2026</a:t>
          </a:r>
          <a:endParaRPr lang="en-US" sz="1050">
            <a:effectLst/>
          </a:endParaRPr>
        </a:p>
        <a:p>
          <a:pPr algn="ctr"/>
          <a:r>
            <a:rPr lang="en-US" sz="110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a.n Camat Tanjung Agung</a:t>
          </a:r>
          <a:endParaRPr lang="en-US" sz="1050">
            <a:effectLst/>
          </a:endParaRPr>
        </a:p>
        <a:p>
          <a:pPr algn="ctr"/>
          <a:r>
            <a:rPr lang="en-US" sz="110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sekretaris</a:t>
          </a:r>
        </a:p>
        <a:p>
          <a:pPr algn="ctr"/>
          <a:endParaRPr lang="en-US" sz="1100" baseline="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pPr algn="ctr"/>
          <a:endParaRPr lang="en-US" sz="1100" baseline="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pPr algn="ctr"/>
          <a:endParaRPr lang="en-US" sz="1050">
            <a:effectLst/>
          </a:endParaRPr>
        </a:p>
        <a:p>
          <a:pPr algn="ctr"/>
          <a:r>
            <a:rPr lang="en-US" sz="110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PAUSI, SE</a:t>
          </a:r>
          <a:endParaRPr lang="en-US" sz="1050">
            <a:effectLst/>
          </a:endParaRPr>
        </a:p>
        <a:p>
          <a:pPr algn="ctr"/>
          <a:r>
            <a:rPr lang="en-US" sz="110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NIP. 197811042006041012</a:t>
          </a:r>
          <a:endParaRPr lang="en-US" sz="1050">
            <a:effectLst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B3FD638-701B-4324-9E6B-23BAC02FBF18}">
  <sheetPr>
    <tabColor rgb="FFFF0000"/>
  </sheetPr>
  <dimension ref="A3:M35"/>
  <sheetViews>
    <sheetView tabSelected="1" zoomScale="96" zoomScaleNormal="96" workbookViewId="0">
      <selection activeCell="E24" sqref="E24"/>
    </sheetView>
  </sheetViews>
  <sheetFormatPr defaultColWidth="9.109375" defaultRowHeight="13.2" x14ac:dyDescent="0.3"/>
  <cols>
    <col min="1" max="1" width="8.5546875" style="1" customWidth="1"/>
    <col min="2" max="2" width="21.33203125" style="2" customWidth="1"/>
    <col min="3" max="11" width="12.6640625" style="2" customWidth="1"/>
    <col min="12" max="12" width="9.109375" style="1" customWidth="1"/>
    <col min="13" max="16384" width="9.109375" style="1"/>
  </cols>
  <sheetData>
    <row r="3" spans="1:12" x14ac:dyDescent="0.3">
      <c r="A3" s="35" t="s">
        <v>27</v>
      </c>
      <c r="B3" s="34"/>
      <c r="C3" s="34"/>
      <c r="D3" s="33" t="s">
        <v>26</v>
      </c>
      <c r="E3" s="33"/>
      <c r="F3" s="33"/>
      <c r="G3" s="33"/>
      <c r="H3" s="33"/>
      <c r="I3" s="33"/>
    </row>
    <row r="4" spans="1:12" x14ac:dyDescent="0.3">
      <c r="A4" s="35" t="s">
        <v>25</v>
      </c>
      <c r="B4" s="34"/>
      <c r="C4" s="34"/>
      <c r="D4" s="33" t="s">
        <v>24</v>
      </c>
      <c r="E4" s="33"/>
      <c r="F4" s="33"/>
      <c r="G4" s="33"/>
      <c r="H4" s="33"/>
      <c r="I4" s="33"/>
    </row>
    <row r="5" spans="1:12" x14ac:dyDescent="0.3">
      <c r="C5" s="3"/>
      <c r="D5" s="32"/>
      <c r="E5" s="32"/>
      <c r="F5" s="32"/>
      <c r="G5" s="32"/>
      <c r="H5" s="32"/>
      <c r="I5" s="32"/>
    </row>
    <row r="6" spans="1:12" x14ac:dyDescent="0.3">
      <c r="C6" s="3"/>
      <c r="D6" s="3"/>
      <c r="E6" s="3"/>
    </row>
    <row r="7" spans="1:12" x14ac:dyDescent="0.3">
      <c r="A7" s="31" t="s">
        <v>23</v>
      </c>
      <c r="B7" s="30" t="s">
        <v>22</v>
      </c>
      <c r="C7" s="29" t="s">
        <v>21</v>
      </c>
      <c r="D7" s="28"/>
      <c r="E7" s="27"/>
      <c r="F7" s="26" t="s">
        <v>20</v>
      </c>
      <c r="G7" s="25"/>
      <c r="H7" s="24"/>
      <c r="I7" s="26" t="s">
        <v>19</v>
      </c>
      <c r="J7" s="25"/>
      <c r="K7" s="24"/>
    </row>
    <row r="8" spans="1:12" x14ac:dyDescent="0.3">
      <c r="A8" s="23"/>
      <c r="B8" s="22"/>
      <c r="C8" s="21" t="s">
        <v>18</v>
      </c>
      <c r="D8" s="21" t="s">
        <v>17</v>
      </c>
      <c r="E8" s="21" t="s">
        <v>16</v>
      </c>
      <c r="F8" s="20" t="s">
        <v>18</v>
      </c>
      <c r="G8" s="20" t="s">
        <v>17</v>
      </c>
      <c r="H8" s="20" t="s">
        <v>16</v>
      </c>
      <c r="I8" s="20" t="s">
        <v>18</v>
      </c>
      <c r="J8" s="20" t="s">
        <v>17</v>
      </c>
      <c r="K8" s="20" t="s">
        <v>16</v>
      </c>
    </row>
    <row r="9" spans="1:12" x14ac:dyDescent="0.3">
      <c r="A9" s="20">
        <v>1</v>
      </c>
      <c r="B9" s="20">
        <v>2</v>
      </c>
      <c r="C9" s="21">
        <v>3</v>
      </c>
      <c r="D9" s="21">
        <v>4</v>
      </c>
      <c r="E9" s="21">
        <v>5</v>
      </c>
      <c r="F9" s="20">
        <v>6</v>
      </c>
      <c r="G9" s="20">
        <v>7</v>
      </c>
      <c r="H9" s="20">
        <v>8</v>
      </c>
      <c r="I9" s="20">
        <v>9</v>
      </c>
      <c r="J9" s="20">
        <v>10</v>
      </c>
      <c r="K9" s="20">
        <v>11</v>
      </c>
    </row>
    <row r="10" spans="1:12" x14ac:dyDescent="0.3">
      <c r="A10" s="14">
        <v>1</v>
      </c>
      <c r="B10" s="13" t="s">
        <v>15</v>
      </c>
      <c r="C10" s="18">
        <f>1891-3-1-3-4-4-5-21-3-15-4-24+28-3-5+32+9</f>
        <v>1865</v>
      </c>
      <c r="D10" s="18">
        <f>1730-4-10-2-3-11-2-3-12-3-10-10-3-5-15-12-2-6+9</f>
        <v>1626</v>
      </c>
      <c r="E10" s="6">
        <f>C10+D10</f>
        <v>3491</v>
      </c>
      <c r="F10" s="10">
        <v>0</v>
      </c>
      <c r="G10" s="10">
        <v>0</v>
      </c>
      <c r="H10" s="6">
        <f>F10+G10</f>
        <v>0</v>
      </c>
      <c r="I10" s="10">
        <f>C10</f>
        <v>1865</v>
      </c>
      <c r="J10" s="10">
        <f>D10</f>
        <v>1626</v>
      </c>
      <c r="K10" s="6">
        <f>I10+J10</f>
        <v>3491</v>
      </c>
      <c r="L10" s="5">
        <f>E10+E11</f>
        <v>6438</v>
      </c>
    </row>
    <row r="11" spans="1:12" x14ac:dyDescent="0.3">
      <c r="A11" s="14">
        <v>2</v>
      </c>
      <c r="B11" s="19" t="s">
        <v>14</v>
      </c>
      <c r="C11" s="18">
        <f>1880-2-7-2-6-5-3-13-2-7-21-12-5-12-3+3+9+21</f>
        <v>1813</v>
      </c>
      <c r="D11" s="18">
        <f>1184-20-6-2-15-7-8+5+2-1+2</f>
        <v>1134</v>
      </c>
      <c r="E11" s="6">
        <f>C11+D11</f>
        <v>2947</v>
      </c>
      <c r="F11" s="10">
        <v>0</v>
      </c>
      <c r="G11" s="10">
        <v>0</v>
      </c>
      <c r="H11" s="6">
        <f>F11+G11</f>
        <v>0</v>
      </c>
      <c r="I11" s="10">
        <f>C11</f>
        <v>1813</v>
      </c>
      <c r="J11" s="10">
        <f>D11</f>
        <v>1134</v>
      </c>
      <c r="K11" s="6">
        <f>I11+J11</f>
        <v>2947</v>
      </c>
      <c r="L11" s="5"/>
    </row>
    <row r="12" spans="1:12" x14ac:dyDescent="0.3">
      <c r="A12" s="14">
        <v>3</v>
      </c>
      <c r="B12" s="15" t="s">
        <v>13</v>
      </c>
      <c r="C12" s="17">
        <f>1634-2-2-3-2-1-12-20-10-1-6+3-8-2+1+10-15</f>
        <v>1564</v>
      </c>
      <c r="D12" s="11">
        <f>825+5+15+8+97+39+83-5</f>
        <v>1067</v>
      </c>
      <c r="E12" s="6">
        <f>C12+D12</f>
        <v>2631</v>
      </c>
      <c r="F12" s="10">
        <v>0</v>
      </c>
      <c r="G12" s="10">
        <v>0</v>
      </c>
      <c r="H12" s="6">
        <f>F12+G12</f>
        <v>0</v>
      </c>
      <c r="I12" s="10">
        <f>C12</f>
        <v>1564</v>
      </c>
      <c r="J12" s="10">
        <f>D12</f>
        <v>1067</v>
      </c>
      <c r="K12" s="6">
        <f>I12+J12</f>
        <v>2631</v>
      </c>
      <c r="L12" s="5">
        <f>E12+E13</f>
        <v>5340</v>
      </c>
    </row>
    <row r="13" spans="1:12" x14ac:dyDescent="0.3">
      <c r="A13" s="14">
        <v>4</v>
      </c>
      <c r="B13" s="15" t="s">
        <v>12</v>
      </c>
      <c r="C13" s="12">
        <f>1340-3-1-2-20-16-10-10+4-5-2+3</f>
        <v>1278</v>
      </c>
      <c r="D13" s="11">
        <f>1459-12-1-2-3-20-10-3-10-9-9-3+56-2</f>
        <v>1431</v>
      </c>
      <c r="E13" s="6">
        <f>C13+D13</f>
        <v>2709</v>
      </c>
      <c r="F13" s="10">
        <v>0</v>
      </c>
      <c r="G13" s="10">
        <v>0</v>
      </c>
      <c r="H13" s="6">
        <f>F13+G13</f>
        <v>0</v>
      </c>
      <c r="I13" s="10">
        <f>C13</f>
        <v>1278</v>
      </c>
      <c r="J13" s="10">
        <f>D13</f>
        <v>1431</v>
      </c>
      <c r="K13" s="6">
        <f>I13+J13</f>
        <v>2709</v>
      </c>
      <c r="L13" s="5"/>
    </row>
    <row r="14" spans="1:12" x14ac:dyDescent="0.3">
      <c r="A14" s="14">
        <v>5</v>
      </c>
      <c r="B14" s="15" t="s">
        <v>11</v>
      </c>
      <c r="C14" s="12">
        <f>1172-3-2-12-8+3-2+5</f>
        <v>1153</v>
      </c>
      <c r="D14" s="11">
        <f>1262-10-2-2-13-3-15-7-9-2-3</f>
        <v>1196</v>
      </c>
      <c r="E14" s="6">
        <f>C14+D14</f>
        <v>2349</v>
      </c>
      <c r="F14" s="10">
        <v>0</v>
      </c>
      <c r="G14" s="10">
        <v>0</v>
      </c>
      <c r="H14" s="6">
        <f>F14+G14</f>
        <v>0</v>
      </c>
      <c r="I14" s="10">
        <f>C14</f>
        <v>1153</v>
      </c>
      <c r="J14" s="10">
        <f>D14</f>
        <v>1196</v>
      </c>
      <c r="K14" s="6">
        <f>I14+J14</f>
        <v>2349</v>
      </c>
      <c r="L14" s="5">
        <f>E14+E15</f>
        <v>5410</v>
      </c>
    </row>
    <row r="15" spans="1:12" x14ac:dyDescent="0.3">
      <c r="A15" s="14">
        <v>6</v>
      </c>
      <c r="B15" s="15" t="s">
        <v>10</v>
      </c>
      <c r="C15" s="12">
        <f>1372-5-2-3-9-3-10+5+2+24+2</f>
        <v>1373</v>
      </c>
      <c r="D15" s="11">
        <f>1756-13-3-2-1-1-20-5-7-15-1</f>
        <v>1688</v>
      </c>
      <c r="E15" s="6">
        <f>C15+D15</f>
        <v>3061</v>
      </c>
      <c r="F15" s="10">
        <v>0</v>
      </c>
      <c r="G15" s="10">
        <v>0</v>
      </c>
      <c r="H15" s="6">
        <f>F15+G15</f>
        <v>0</v>
      </c>
      <c r="I15" s="10">
        <f>C15</f>
        <v>1373</v>
      </c>
      <c r="J15" s="10">
        <f>D15</f>
        <v>1688</v>
      </c>
      <c r="K15" s="6">
        <f>I15+J15</f>
        <v>3061</v>
      </c>
      <c r="L15" s="5"/>
    </row>
    <row r="16" spans="1:12" x14ac:dyDescent="0.3">
      <c r="A16" s="14">
        <v>7</v>
      </c>
      <c r="B16" s="15" t="s">
        <v>9</v>
      </c>
      <c r="C16" s="12">
        <f>621+4+1+2+3+4+3+10+15+7+8+3-2+4+2+4+4+5+10+10+25+12+24+6+20+40+10+5+10+6+15+20+5+10+4+5+27+9+50+3+1+1+29+1</f>
        <v>1056</v>
      </c>
      <c r="D16" s="11">
        <f>1623-5-3-2-3-3-3-2</f>
        <v>1602</v>
      </c>
      <c r="E16" s="6">
        <f>C16+D16</f>
        <v>2658</v>
      </c>
      <c r="F16" s="10">
        <v>0</v>
      </c>
      <c r="G16" s="10">
        <v>0</v>
      </c>
      <c r="H16" s="6">
        <f>F16+G16</f>
        <v>0</v>
      </c>
      <c r="I16" s="10">
        <f>C16</f>
        <v>1056</v>
      </c>
      <c r="J16" s="10">
        <f>D16</f>
        <v>1602</v>
      </c>
      <c r="K16" s="6">
        <f>I16+J16</f>
        <v>2658</v>
      </c>
      <c r="L16" s="5">
        <f>E16+E17</f>
        <v>4741</v>
      </c>
    </row>
    <row r="17" spans="1:13" x14ac:dyDescent="0.3">
      <c r="A17" s="14">
        <v>8</v>
      </c>
      <c r="B17" s="15" t="s">
        <v>8</v>
      </c>
      <c r="C17" s="12">
        <f>1034-1-11-4-3-2-10+2-4+45</f>
        <v>1046</v>
      </c>
      <c r="D17" s="11">
        <f>910+7+10+6+14+5+10+10+3+4+58</f>
        <v>1037</v>
      </c>
      <c r="E17" s="6">
        <f>C17+D17</f>
        <v>2083</v>
      </c>
      <c r="F17" s="10">
        <v>0</v>
      </c>
      <c r="G17" s="10">
        <v>0</v>
      </c>
      <c r="H17" s="6">
        <f>F17+G17</f>
        <v>0</v>
      </c>
      <c r="I17" s="10">
        <f>C17</f>
        <v>1046</v>
      </c>
      <c r="J17" s="10">
        <f>D17</f>
        <v>1037</v>
      </c>
      <c r="K17" s="6">
        <f>I17+J17</f>
        <v>2083</v>
      </c>
      <c r="L17" s="5"/>
    </row>
    <row r="18" spans="1:13" x14ac:dyDescent="0.3">
      <c r="A18" s="14">
        <v>9</v>
      </c>
      <c r="B18" s="15" t="s">
        <v>7</v>
      </c>
      <c r="C18" s="12">
        <f>642+5+4+4+12+5+1+8+1+12+7+10+10+27+11+10+3+7+57+28+57+34+60</f>
        <v>1015</v>
      </c>
      <c r="D18" s="11">
        <f>453+2+10+3+5+3+7+115+57</f>
        <v>655</v>
      </c>
      <c r="E18" s="6">
        <f>C18+D18</f>
        <v>1670</v>
      </c>
      <c r="F18" s="10">
        <v>0</v>
      </c>
      <c r="G18" s="10">
        <v>0</v>
      </c>
      <c r="H18" s="6">
        <f>F18+G18</f>
        <v>0</v>
      </c>
      <c r="I18" s="10">
        <f>C18</f>
        <v>1015</v>
      </c>
      <c r="J18" s="10">
        <f>D18</f>
        <v>655</v>
      </c>
      <c r="K18" s="6">
        <f>I18+J18</f>
        <v>1670</v>
      </c>
      <c r="L18" s="5">
        <f>E18+E19</f>
        <v>3379</v>
      </c>
      <c r="M18" s="16">
        <f>SUM(E18:E24)</f>
        <v>8572</v>
      </c>
    </row>
    <row r="19" spans="1:13" x14ac:dyDescent="0.3">
      <c r="A19" s="14">
        <v>10</v>
      </c>
      <c r="B19" s="15" t="s">
        <v>6</v>
      </c>
      <c r="C19" s="12">
        <f>919+2-1+6+2+14+24+15+25-1</f>
        <v>1005</v>
      </c>
      <c r="D19" s="11">
        <f>592+2+57+53</f>
        <v>704</v>
      </c>
      <c r="E19" s="6">
        <f>C19+D19</f>
        <v>1709</v>
      </c>
      <c r="F19" s="10">
        <v>0</v>
      </c>
      <c r="G19" s="10">
        <v>0</v>
      </c>
      <c r="H19" s="6">
        <f>F19+G19</f>
        <v>0</v>
      </c>
      <c r="I19" s="10">
        <f>C19</f>
        <v>1005</v>
      </c>
      <c r="J19" s="10">
        <f>D19</f>
        <v>704</v>
      </c>
      <c r="K19" s="6">
        <f>I19+J19</f>
        <v>1709</v>
      </c>
      <c r="L19" s="5"/>
    </row>
    <row r="20" spans="1:13" x14ac:dyDescent="0.3">
      <c r="A20" s="14">
        <v>11</v>
      </c>
      <c r="B20" s="15" t="s">
        <v>5</v>
      </c>
      <c r="C20" s="12">
        <f>574+1+3+5+1+10+35+19+25</f>
        <v>673</v>
      </c>
      <c r="D20" s="11">
        <v>843</v>
      </c>
      <c r="E20" s="6">
        <f>C20+D20</f>
        <v>1516</v>
      </c>
      <c r="F20" s="10">
        <v>0</v>
      </c>
      <c r="G20" s="10">
        <v>0</v>
      </c>
      <c r="H20" s="6">
        <f>F20+G20</f>
        <v>0</v>
      </c>
      <c r="I20" s="10">
        <f>C20</f>
        <v>673</v>
      </c>
      <c r="J20" s="10">
        <f>D20</f>
        <v>843</v>
      </c>
      <c r="K20" s="6">
        <f>I20+J20</f>
        <v>1516</v>
      </c>
      <c r="L20" s="5">
        <f>E20+E21</f>
        <v>2889</v>
      </c>
    </row>
    <row r="21" spans="1:13" x14ac:dyDescent="0.3">
      <c r="A21" s="14">
        <v>12</v>
      </c>
      <c r="B21" s="15" t="s">
        <v>4</v>
      </c>
      <c r="C21" s="12">
        <f>437+3+3+2+2+2+51+47+31</f>
        <v>578</v>
      </c>
      <c r="D21" s="11">
        <v>795</v>
      </c>
      <c r="E21" s="6">
        <f>C21+D21</f>
        <v>1373</v>
      </c>
      <c r="F21" s="10">
        <v>0</v>
      </c>
      <c r="G21" s="10">
        <v>0</v>
      </c>
      <c r="H21" s="6">
        <f>F21+G21</f>
        <v>0</v>
      </c>
      <c r="I21" s="10">
        <f>C21</f>
        <v>578</v>
      </c>
      <c r="J21" s="10">
        <f>D21</f>
        <v>795</v>
      </c>
      <c r="K21" s="6">
        <f>I21+J21</f>
        <v>1373</v>
      </c>
      <c r="L21" s="5"/>
    </row>
    <row r="22" spans="1:13" x14ac:dyDescent="0.3">
      <c r="A22" s="14">
        <v>13</v>
      </c>
      <c r="B22" s="15" t="s">
        <v>3</v>
      </c>
      <c r="C22" s="12">
        <f>380+1+2+3+2+5+2+18+2+21+14</f>
        <v>450</v>
      </c>
      <c r="D22" s="11">
        <v>486</v>
      </c>
      <c r="E22" s="6">
        <f>C22+D22</f>
        <v>936</v>
      </c>
      <c r="F22" s="10">
        <v>0</v>
      </c>
      <c r="G22" s="10">
        <v>0</v>
      </c>
      <c r="H22" s="6">
        <f>F22+G22</f>
        <v>0</v>
      </c>
      <c r="I22" s="10">
        <f>C22</f>
        <v>450</v>
      </c>
      <c r="J22" s="10">
        <f>D22</f>
        <v>486</v>
      </c>
      <c r="K22" s="6">
        <f>I22+J22</f>
        <v>936</v>
      </c>
      <c r="L22" s="5">
        <f>E22+E23</f>
        <v>1871</v>
      </c>
    </row>
    <row r="23" spans="1:13" x14ac:dyDescent="0.3">
      <c r="A23" s="14">
        <v>14</v>
      </c>
      <c r="B23" s="15" t="s">
        <v>2</v>
      </c>
      <c r="C23" s="12">
        <f>337+1+2+2+3+36+29+23</f>
        <v>433</v>
      </c>
      <c r="D23" s="11">
        <v>502</v>
      </c>
      <c r="E23" s="6">
        <f>C23+D23</f>
        <v>935</v>
      </c>
      <c r="F23" s="10">
        <v>0</v>
      </c>
      <c r="G23" s="10">
        <v>0</v>
      </c>
      <c r="H23" s="6">
        <f>F23+G23</f>
        <v>0</v>
      </c>
      <c r="I23" s="10">
        <f>C23</f>
        <v>433</v>
      </c>
      <c r="J23" s="10">
        <f>D23</f>
        <v>502</v>
      </c>
      <c r="K23" s="6">
        <f>I23+J23</f>
        <v>935</v>
      </c>
      <c r="L23" s="5"/>
    </row>
    <row r="24" spans="1:13" x14ac:dyDescent="0.3">
      <c r="A24" s="14">
        <v>15</v>
      </c>
      <c r="B24" s="13" t="s">
        <v>1</v>
      </c>
      <c r="C24" s="12">
        <f>254+1+2-2+10-15+15+14+15-8</f>
        <v>286</v>
      </c>
      <c r="D24" s="11">
        <f>41+5+3+5+6+87</f>
        <v>147</v>
      </c>
      <c r="E24" s="6">
        <f>C24+D24</f>
        <v>433</v>
      </c>
      <c r="F24" s="10">
        <v>0</v>
      </c>
      <c r="G24" s="10">
        <v>0</v>
      </c>
      <c r="H24" s="6">
        <f>F24+G24</f>
        <v>0</v>
      </c>
      <c r="I24" s="10">
        <f>C24</f>
        <v>286</v>
      </c>
      <c r="J24" s="10">
        <f>D24</f>
        <v>147</v>
      </c>
      <c r="K24" s="6">
        <f>I24+J24</f>
        <v>433</v>
      </c>
      <c r="L24" s="5">
        <f>E24</f>
        <v>433</v>
      </c>
    </row>
    <row r="25" spans="1:13" x14ac:dyDescent="0.3">
      <c r="A25" s="9" t="s">
        <v>0</v>
      </c>
      <c r="B25" s="8"/>
      <c r="C25" s="7">
        <f>SUM(C10:C24)</f>
        <v>15588</v>
      </c>
      <c r="D25" s="7">
        <f>SUM(D10:D24)</f>
        <v>14913</v>
      </c>
      <c r="E25" s="6">
        <f>C25+D25</f>
        <v>30501</v>
      </c>
      <c r="F25" s="6">
        <f>SUM(F10:F24)</f>
        <v>0</v>
      </c>
      <c r="G25" s="6">
        <f>SUM(G10:G24)</f>
        <v>0</v>
      </c>
      <c r="H25" s="6">
        <f>SUM(H10:H24)</f>
        <v>0</v>
      </c>
      <c r="I25" s="6">
        <f>SUM(I10:I24)</f>
        <v>15588</v>
      </c>
      <c r="J25" s="6">
        <f>SUM(J10:J24)</f>
        <v>14913</v>
      </c>
      <c r="K25" s="6">
        <f>SUM(K10:K24)</f>
        <v>30501</v>
      </c>
      <c r="L25" s="5"/>
    </row>
    <row r="26" spans="1:13" x14ac:dyDescent="0.3">
      <c r="C26" s="3"/>
      <c r="D26" s="3"/>
      <c r="E26" s="3"/>
      <c r="I26" s="3"/>
      <c r="J26" s="3"/>
    </row>
    <row r="27" spans="1:13" x14ac:dyDescent="0.3">
      <c r="C27" s="4"/>
      <c r="D27" s="4"/>
      <c r="E27" s="4"/>
    </row>
    <row r="28" spans="1:13" x14ac:dyDescent="0.3">
      <c r="C28" s="3"/>
      <c r="D28" s="3"/>
      <c r="E28" s="3"/>
    </row>
    <row r="29" spans="1:13" x14ac:dyDescent="0.3">
      <c r="C29" s="3"/>
      <c r="D29" s="3"/>
      <c r="E29" s="3"/>
    </row>
    <row r="30" spans="1:13" x14ac:dyDescent="0.3">
      <c r="C30" s="3"/>
      <c r="D30" s="3"/>
      <c r="E30" s="3"/>
    </row>
    <row r="31" spans="1:13" x14ac:dyDescent="0.3">
      <c r="C31" s="3"/>
      <c r="D31" s="3"/>
      <c r="E31" s="3"/>
    </row>
    <row r="32" spans="1:13" x14ac:dyDescent="0.3">
      <c r="C32" s="3"/>
      <c r="D32" s="3"/>
      <c r="E32" s="3"/>
    </row>
    <row r="33" spans="5:5" x14ac:dyDescent="0.3">
      <c r="E33" s="3"/>
    </row>
    <row r="34" spans="5:5" x14ac:dyDescent="0.3">
      <c r="E34" s="3"/>
    </row>
    <row r="35" spans="5:5" x14ac:dyDescent="0.3">
      <c r="E35" s="3"/>
    </row>
  </sheetData>
  <mergeCells count="17">
    <mergeCell ref="L18:L19"/>
    <mergeCell ref="L20:L21"/>
    <mergeCell ref="L22:L23"/>
    <mergeCell ref="L24:L25"/>
    <mergeCell ref="D3:I3"/>
    <mergeCell ref="D4:I4"/>
    <mergeCell ref="D5:I5"/>
    <mergeCell ref="L10:L11"/>
    <mergeCell ref="L12:L13"/>
    <mergeCell ref="L14:L15"/>
    <mergeCell ref="L16:L17"/>
    <mergeCell ref="A25:B25"/>
    <mergeCell ref="A7:A8"/>
    <mergeCell ref="B7:B8"/>
    <mergeCell ref="C7:E7"/>
    <mergeCell ref="F7:H7"/>
    <mergeCell ref="I7:K7"/>
  </mergeCells>
  <pageMargins left="1.4566929133858268" right="0.70866141732283472" top="0.74803149606299213" bottom="0.74803149606299213" header="0.31496062992125984" footer="0.31496062992125984"/>
  <pageSetup paperSize="9" scale="77" orientation="landscape" horizontalDpi="4294967294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FORM 2</vt:lpstr>
      <vt:lpstr>'FORM 2'!Print_Area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Khairul Rijal Syauqi</dc:creator>
  <cp:lastModifiedBy>Khairul Rijal Syauqi</cp:lastModifiedBy>
  <dcterms:created xsi:type="dcterms:W3CDTF">2026-08-03T04:36:59Z</dcterms:created>
  <dcterms:modified xsi:type="dcterms:W3CDTF">2026-08-03T04:37:21Z</dcterms:modified>
</cp:coreProperties>
</file>