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Dinas Perikana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<sst xmlns="http://schemas.openxmlformats.org/spreadsheetml/2006/main" count="376" uniqueCount="147">
  <si>
    <t>Surplus dan Minus Kebutuhan Ikan Menurut Kecamatan di Kabupaten Muara Enim (ton), 2025</t>
  </si>
  <si>
    <t>Produksi Benih Ikan di Kabupaten Muara Enim (ekor), 2023-2025</t>
  </si>
  <si>
    <t>Luas Area Perikanan Budidaya Menurut Kecamatan dan Jenis Budidaya di Kabupaten Muara Enim, 2025</t>
  </si>
  <si>
    <t>Surplus and Minus of Fish Need by District in Muara Enim Regency (ton), 2025</t>
  </si>
  <si>
    <t>Fish Seed Production in Muara Enim Regency (tail), 2023-2025</t>
  </si>
  <si>
    <t>Area of ​​Aquaculture by District and Type of Cultivation in Muara Enim Regency, 2025</t>
  </si>
  <si>
    <t>Kecamatan</t>
  </si>
  <si>
    <t>Produksi</t>
  </si>
  <si>
    <t>Total Konsumsi</t>
  </si>
  <si>
    <t>Surplus/Minus</t>
  </si>
  <si>
    <t>Lokasi</t>
  </si>
  <si>
    <t>Luas Area Perikanan Budidaya</t>
  </si>
  <si>
    <t>Subdistrict</t>
  </si>
  <si>
    <t>Production</t>
  </si>
  <si>
    <t xml:space="preserve">Total Consumption </t>
  </si>
  <si>
    <t>Location</t>
  </si>
  <si>
    <t>Area of Aquaculture</t>
  </si>
  <si>
    <t>(1)</t>
  </si>
  <si>
    <t>(2)</t>
  </si>
  <si>
    <t>(3)</t>
  </si>
  <si>
    <t>(4)</t>
  </si>
  <si>
    <t>Karamba (unit)</t>
  </si>
  <si>
    <t>Kolam (ha)</t>
  </si>
  <si>
    <t>Sawah (ha)</t>
  </si>
  <si>
    <t>Semendo Darat Laut</t>
  </si>
  <si>
    <t>Pond (ha)</t>
  </si>
  <si>
    <t>Field (ha)</t>
  </si>
  <si>
    <t>Semendo Darat Ulu</t>
  </si>
  <si>
    <t>Balai Benih Ikan</t>
  </si>
  <si>
    <t>3 201 600</t>
  </si>
  <si>
    <t>Semendo Darat Tengah</t>
  </si>
  <si>
    <t>Pandan Enim</t>
  </si>
  <si>
    <t>Tanjung Agung</t>
  </si>
  <si>
    <t>Pagar Dewa</t>
  </si>
  <si>
    <t>92-724</t>
  </si>
  <si>
    <t>Panang Enim</t>
  </si>
  <si>
    <t>Patra Tani</t>
  </si>
  <si>
    <t>Rambang</t>
  </si>
  <si>
    <t>Bedegung</t>
  </si>
  <si>
    <t>Lubai</t>
  </si>
  <si>
    <t>Unit Pembenihan Rakyat</t>
  </si>
  <si>
    <t>Lubai Ulu</t>
  </si>
  <si>
    <t>Muara Enim</t>
  </si>
  <si>
    <t>19 071 453</t>
  </si>
  <si>
    <t>Lawang Kidul</t>
  </si>
  <si>
    <t>Ujan Mas</t>
  </si>
  <si>
    <t>Gunung Megang</t>
  </si>
  <si>
    <t>Benakat</t>
  </si>
  <si>
    <t>Belimbing</t>
  </si>
  <si>
    <t>Rambang Niru</t>
  </si>
  <si>
    <t>Empat Petulai Dangku</t>
  </si>
  <si>
    <t>Gelumbang</t>
  </si>
  <si>
    <t>Lembak</t>
  </si>
  <si>
    <t>Sungai Rotan</t>
  </si>
  <si>
    <t>Muara Belida</t>
  </si>
  <si>
    <t>Kelekar</t>
  </si>
  <si>
    <t>Belida Darat</t>
  </si>
  <si>
    <t>Produksi Perikanan Budidaya Menurut Kecamatan dan Jenis Budidaya di Kabupaten Muara Enim (ton), 2025</t>
  </si>
  <si>
    <t>Luas Area Perikanan Tangkap Menurut Kecamatan dan Jenis Perairan di Kabupaten Muara Enim (ha), 2025</t>
  </si>
  <si>
    <t>Produksi PerikananTangkap Menurut Kecamatan dan Jenis Perairan di Kabupaten Muara Enim (ton), 2025</t>
  </si>
  <si>
    <t>Production of ​​Aquaculture by District and Type of Cultivation in Muara Enim Regency (ton), 2025</t>
  </si>
  <si>
    <t>Area of ​​Capture Fisheries by District and Type of Waters in Muara Enim Regency (ha), 2025</t>
  </si>
  <si>
    <t>Produksi Perikanan Budidaya</t>
  </si>
  <si>
    <t>Jumlah</t>
  </si>
  <si>
    <t>Luas Area Perikanan Tangkap</t>
  </si>
  <si>
    <t>Produksi Perikanan Tangkap</t>
  </si>
  <si>
    <t>Production of Aquaculture</t>
  </si>
  <si>
    <t>Total</t>
  </si>
  <si>
    <t>Area of Capture Fisheries</t>
  </si>
  <si>
    <t>Production of Capture Fisheries</t>
  </si>
  <si>
    <t>Karamba</t>
  </si>
  <si>
    <t>Kolam</t>
  </si>
  <si>
    <t>Sawah</t>
  </si>
  <si>
    <t>Sungai</t>
  </si>
  <si>
    <t>Danau</t>
  </si>
  <si>
    <t>Rawa</t>
  </si>
  <si>
    <t>Pond</t>
  </si>
  <si>
    <t>Field</t>
  </si>
  <si>
    <t>River</t>
  </si>
  <si>
    <t>Lake</t>
  </si>
  <si>
    <t>Swamp</t>
  </si>
  <si>
    <t>Swap</t>
  </si>
  <si>
    <t>(5)</t>
  </si>
  <si>
    <t>Alat Tangkap Ikan Menurut Jenis di Kabupaten Muara Enim, 2023-2025</t>
  </si>
  <si>
    <t>Jumlah Nelayan dan Perahu Menurut Kecamatan di Kabupaten Muara Enim, 2025</t>
  </si>
  <si>
    <t>Rentang Harga Produsen Ikan Perairan Darat di Kabupaten Muara Enim (Rp/kg), 2022-2025</t>
  </si>
  <si>
    <t>Fishing Gear by Type in Muara Enim Regency, 2023-2025</t>
  </si>
  <si>
    <t>Number of Fisherman and Fishing Boat by District in Muara Enim Regency, 2025</t>
  </si>
  <si>
    <t>Inland Fish Producer Price Range in Muara Enim Regency (Rp/kg), 2022-2025</t>
  </si>
  <si>
    <t>Jenis Alat Tangkap Ikan</t>
  </si>
  <si>
    <t>Nelayan</t>
  </si>
  <si>
    <t>Perahu</t>
  </si>
  <si>
    <t>Jenis Produksi</t>
  </si>
  <si>
    <t>Type of Fishing Gear</t>
  </si>
  <si>
    <t>Fisherman</t>
  </si>
  <si>
    <t>Fishing Boat</t>
  </si>
  <si>
    <t>Type of Production</t>
  </si>
  <si>
    <r>
      <rPr>
        <sz val="9"/>
        <color rgb="FF000000"/>
        <rFont val="Myriad Pro Condensed"/>
        <charset val="134"/>
      </rPr>
      <t>Jaring Insang Hanyut/</t>
    </r>
    <r>
      <rPr>
        <i/>
        <sz val="9"/>
        <color rgb="FF000000"/>
        <rFont val="Myriad Pro Condensed Italic"/>
        <charset val="134"/>
      </rPr>
      <t>Drift Gill Net</t>
    </r>
  </si>
  <si>
    <r>
      <rPr>
        <b/>
        <sz val="9"/>
        <color rgb="FF000000"/>
        <rFont val="Myriad Pro Bold Condensed"/>
        <charset val="134"/>
      </rPr>
      <t>Perikanan Darat/</t>
    </r>
    <r>
      <rPr>
        <b/>
        <i/>
        <sz val="9"/>
        <color rgb="FF000000"/>
        <rFont val="Myriad Pro Bold Condensed Itali"/>
        <charset val="134"/>
      </rPr>
      <t>Inland Fisheries</t>
    </r>
  </si>
  <si>
    <r>
      <rPr>
        <sz val="9"/>
        <color rgb="FF000000"/>
        <rFont val="Myriad Pro Condensed"/>
        <charset val="134"/>
      </rPr>
      <t>Jaring Insang Tetap/</t>
    </r>
    <r>
      <rPr>
        <i/>
        <sz val="9"/>
        <color rgb="FF000000"/>
        <rFont val="Myriad Pro Condensed Italic"/>
        <charset val="134"/>
      </rPr>
      <t>Fixed Gill Net</t>
    </r>
  </si>
  <si>
    <r>
      <rPr>
        <sz val="9"/>
        <color rgb="FF000000"/>
        <rFont val="Myriad Pro Condensed"/>
        <charset val="134"/>
      </rPr>
      <t>Budidaya/</t>
    </r>
    <r>
      <rPr>
        <i/>
        <sz val="9"/>
        <color rgb="FF000000"/>
        <rFont val="Myriad Pro Condensed Italic"/>
        <charset val="134"/>
      </rPr>
      <t>Aquaculture</t>
    </r>
  </si>
  <si>
    <t>22 000 - 35 000</t>
  </si>
  <si>
    <t>23 000 - 35 000</t>
  </si>
  <si>
    <t>24 000 - 35 000</t>
  </si>
  <si>
    <t>25 000 - 35 000</t>
  </si>
  <si>
    <t>Anco</t>
  </si>
  <si>
    <r>
      <rPr>
        <sz val="9"/>
        <color rgb="FF000000"/>
        <rFont val="Myriad Pro Condensed"/>
        <charset val="134"/>
      </rPr>
      <t>Perairan Umum/</t>
    </r>
    <r>
      <rPr>
        <i/>
        <sz val="9"/>
        <color rgb="FF000000"/>
        <rFont val="Myriad Pro Condensed Italic"/>
        <charset val="134"/>
      </rPr>
      <t>Public Waters</t>
    </r>
  </si>
  <si>
    <t>25 000 - 120 000</t>
  </si>
  <si>
    <t>26 000 - 120 000</t>
  </si>
  <si>
    <t>27 000 - 120 000</t>
  </si>
  <si>
    <t>28 000 - 120 000</t>
  </si>
  <si>
    <r>
      <rPr>
        <sz val="9"/>
        <color rgb="FF000000"/>
        <rFont val="Myriad Pro Condensed"/>
        <charset val="134"/>
      </rPr>
      <t>Serok/</t>
    </r>
    <r>
      <rPr>
        <i/>
        <sz val="9"/>
        <color rgb="FF000000"/>
        <rFont val="Myriad Pro Condensed Italic"/>
        <charset val="134"/>
      </rPr>
      <t>Scoop</t>
    </r>
  </si>
  <si>
    <t>-</t>
  </si>
  <si>
    <r>
      <rPr>
        <b/>
        <sz val="9"/>
        <color rgb="FF000000"/>
        <rFont val="Myriad Pro Bold Condensed"/>
        <charset val="134"/>
      </rPr>
      <t>Ikan Awetan/</t>
    </r>
    <r>
      <rPr>
        <b/>
        <i/>
        <sz val="9"/>
        <color rgb="FF000000"/>
        <rFont val="Myriad Pro Bold Condensed Itali"/>
        <charset val="134"/>
      </rPr>
      <t>Preserved Fish</t>
    </r>
  </si>
  <si>
    <r>
      <rPr>
        <sz val="9"/>
        <color rgb="FF000000"/>
        <rFont val="Myriad Pro Condensed"/>
        <charset val="134"/>
      </rPr>
      <t>Rawai/</t>
    </r>
    <r>
      <rPr>
        <i/>
        <sz val="9"/>
        <color rgb="FF000000"/>
        <rFont val="Myriad Pro Condensed Italic"/>
        <charset val="134"/>
      </rPr>
      <t>Longline</t>
    </r>
  </si>
  <si>
    <r>
      <rPr>
        <sz val="9"/>
        <color rgb="FF000000"/>
        <rFont val="Myriad Pro Condensed"/>
        <charset val="134"/>
      </rPr>
      <t>Ikan Asap/</t>
    </r>
    <r>
      <rPr>
        <i/>
        <sz val="9"/>
        <color rgb="FF000000"/>
        <rFont val="Myriad Pro Condensed Italic"/>
        <charset val="134"/>
      </rPr>
      <t>Smoked Fish</t>
    </r>
  </si>
  <si>
    <t>40 000 - 250 000</t>
  </si>
  <si>
    <t>41 000 - 250 000</t>
  </si>
  <si>
    <t>42 000 - 250 000</t>
  </si>
  <si>
    <t>43 000 - 250 000</t>
  </si>
  <si>
    <r>
      <rPr>
        <sz val="9"/>
        <color rgb="FF000000"/>
        <rFont val="Myriad Pro Condensed"/>
        <charset val="134"/>
      </rPr>
      <t>Pancing/</t>
    </r>
    <r>
      <rPr>
        <i/>
        <sz val="9"/>
        <color rgb="FF000000"/>
        <rFont val="Myriad Pro Condensed Italic"/>
        <charset val="134"/>
      </rPr>
      <t>Fishing Rod</t>
    </r>
  </si>
  <si>
    <r>
      <rPr>
        <sz val="9"/>
        <color rgb="FF000000"/>
        <rFont val="Myriad Pro Condensed"/>
        <charset val="134"/>
      </rPr>
      <t>Ikan Asin/</t>
    </r>
    <r>
      <rPr>
        <i/>
        <sz val="9"/>
        <color rgb="FF000000"/>
        <rFont val="Myriad Pro Condensed Italic"/>
        <charset val="134"/>
      </rPr>
      <t>Salted Fish</t>
    </r>
  </si>
  <si>
    <t>20 000 - 95 000</t>
  </si>
  <si>
    <t>21 000 - 95 000</t>
  </si>
  <si>
    <t>22 000 - 95 000</t>
  </si>
  <si>
    <t>23 000 - 95 000</t>
  </si>
  <si>
    <t>Jermal</t>
  </si>
  <si>
    <r>
      <rPr>
        <b/>
        <sz val="9"/>
        <color rgb="FF000000"/>
        <rFont val="Myriad Pro Bold Condensed"/>
        <charset val="134"/>
      </rPr>
      <t>Hasil Perikanan Lainnya/</t>
    </r>
    <r>
      <rPr>
        <b/>
        <i/>
        <sz val="9"/>
        <color rgb="FF000000"/>
        <rFont val="Myriad Pro Bold Condensed Itali"/>
        <charset val="134"/>
      </rPr>
      <t>Other Fishery Product</t>
    </r>
  </si>
  <si>
    <t>Bubu</t>
  </si>
  <si>
    <r>
      <rPr>
        <sz val="9"/>
        <color rgb="FF000000"/>
        <rFont val="Myriad Pro Condensed"/>
        <charset val="134"/>
      </rPr>
      <t>Udang Galah/</t>
    </r>
    <r>
      <rPr>
        <i/>
        <sz val="9"/>
        <color rgb="FF000000"/>
        <rFont val="Myriad Pro Condensed Italic"/>
        <charset val="134"/>
      </rPr>
      <t>Giant Prawns</t>
    </r>
  </si>
  <si>
    <t>80 000 - 220 000</t>
  </si>
  <si>
    <r>
      <rPr>
        <sz val="9"/>
        <color rgb="FF000000"/>
        <rFont val="Myriad Pro Condensed"/>
        <charset val="134"/>
      </rPr>
      <t>Lainnya/</t>
    </r>
    <r>
      <rPr>
        <i/>
        <sz val="9"/>
        <color rgb="FF000000"/>
        <rFont val="Myriad Pro Condensed Italic"/>
        <charset val="134"/>
      </rPr>
      <t>Others</t>
    </r>
  </si>
  <si>
    <r>
      <rPr>
        <b/>
        <sz val="9"/>
        <color rgb="FF000000"/>
        <rFont val="Myriad Pro Bold Condensed"/>
        <charset val="134"/>
      </rPr>
      <t>Jumlah/</t>
    </r>
    <r>
      <rPr>
        <b/>
        <i/>
        <sz val="9"/>
        <color rgb="FF000000"/>
        <rFont val="Myriad Pro Bold Condensed Itali"/>
        <charset val="134"/>
      </rPr>
      <t>Total</t>
    </r>
  </si>
  <si>
    <t>Produksi Ikan Perairan Darat di Kabupaten Muara Enim (ton), 2022-2025</t>
  </si>
  <si>
    <t>Produksi Produk Olahan Ikan Menurut Kecamatan dan Jenis Olahan Ikan di Kabupaten Muara Enim (ton), 2025</t>
  </si>
  <si>
    <t>Inland Fish Production in Muara Enim Regency (ton), 2022-2025</t>
  </si>
  <si>
    <t>Production of ​​Fish Products by District and Type of Products in Muara Enim Regency (ton), 2025</t>
  </si>
  <si>
    <t>Produksi Produk Olahan Ikan</t>
  </si>
  <si>
    <t>Production of Fish Products</t>
  </si>
  <si>
    <t>Ikan Asin</t>
  </si>
  <si>
    <t>Ikan Asap</t>
  </si>
  <si>
    <t>Pempek/ Lumatan</t>
  </si>
  <si>
    <t>Lainnya</t>
  </si>
  <si>
    <t>Salted Fish</t>
  </si>
  <si>
    <t>Smoked Fish</t>
  </si>
  <si>
    <t>Others</t>
  </si>
  <si>
    <t>(6)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</si>
</sst>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rgb="FF000000"/>
      <name val="Myriad Pro Bold Condensed"/>
      <charset val="134"/>
    </font>
    <font>
      <b/>
      <i/>
      <sz val="9"/>
      <color rgb="FF000000"/>
      <name val="Myriad Pro Bold Condensed Itali"/>
      <charset val="134"/>
    </font>
    <font>
      <b/>
      <sz val="7"/>
      <color rgb="FF000000"/>
      <name val="Myriad Pro Bold Condensed"/>
      <charset val="134"/>
    </font>
    <font>
      <sz val="9"/>
      <color rgb="FF000000"/>
      <name val="Myriad Pro Condensed"/>
      <charset val="134"/>
    </font>
    <font>
      <b/>
      <sz val="9"/>
      <color rgb="FF000000"/>
      <name val="Myriad Pro Condensed"/>
      <charset val="134"/>
    </font>
    <font>
      <b/>
      <sz val="9"/>
      <color rgb="FF000000"/>
      <name val="Myriad Pro Bold Condensed"/>
      <charset val="1"/>
    </font>
    <font>
      <b/>
      <sz val="9"/>
      <color rgb="FF000000"/>
      <name val="Myriad Pro Condensed"/>
      <charset val="1"/>
    </font>
    <font>
      <sz val="12"/>
      <color theme="1"/>
      <name val="Myriad Pro Bold Condensed"/>
      <charset val="134"/>
    </font>
    <font>
      <sz val="12"/>
      <name val="Myriad Pro Bold Condensed"/>
      <charset val="134"/>
    </font>
    <font>
      <sz val="9"/>
      <name val="Myriad Pro Bold Condensed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rgb="FF000000"/>
      <name val="Myriad Pro Condensed Ital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579E7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vertical="center" wrapText="1"/>
    </xf>
    <xf numFmtId="3" fontId="2" fillId="0" borderId="1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0" xfId="0" applyFont="1"/>
    <xf numFmtId="0" fontId="3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4" fontId="5" fillId="0" borderId="14" xfId="0" applyNumberFormat="1" applyFont="1" applyFill="1" applyBorder="1" applyAlignment="1">
      <alignment horizontal="right" vertical="center" wrapText="1"/>
    </xf>
    <xf numFmtId="4" fontId="5" fillId="0" borderId="15" xfId="0" applyNumberFormat="1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vertical="center" wrapText="1"/>
    </xf>
    <xf numFmtId="2" fontId="5" fillId="0" borderId="13" xfId="0" applyNumberFormat="1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4" fontId="11" fillId="0" borderId="13" xfId="0" applyNumberFormat="1" applyFont="1" applyFill="1" applyBorder="1" applyAlignment="1">
      <alignment vertical="center" wrapText="1"/>
    </xf>
    <xf numFmtId="2" fontId="0" fillId="0" borderId="0" xfId="0" applyNumberFormat="1"/>
    <xf numFmtId="0" fontId="4" fillId="2" borderId="11" xfId="0" applyFont="1" applyFill="1" applyBorder="1" applyAlignment="1" quotePrefix="1">
      <alignment horizontal="center" vertical="center" wrapText="1"/>
    </xf>
    <xf numFmtId="0" fontId="4" fillId="2" borderId="13" xfId="0" applyFont="1" applyFill="1" applyBorder="1" applyAlignment="1" quotePrefix="1">
      <alignment horizontal="center" vertical="center" wrapText="1"/>
    </xf>
    <xf numFmtId="0" fontId="5" fillId="0" borderId="13" xfId="0" applyFont="1" applyFill="1" applyBorder="1" applyAlignment="1" quotePrefix="1">
      <alignment horizontal="righ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NO%20NAME\Data%20dari%20Petugas\2024\2025\REALISASI%20PRODUKSI%20OLAHAN%20PER%20KECAMATAN%20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wulan I"/>
      <sheetName val="Triwulan II"/>
      <sheetName val="Triwulan III"/>
      <sheetName val="Triwulan IV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>
        <row r="7">
          <cell r="C7">
            <v>0</v>
          </cell>
          <cell r="D7">
            <v>0</v>
          </cell>
          <cell r="E7">
            <v>9.065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7.355</v>
          </cell>
          <cell r="F8">
            <v>0</v>
          </cell>
        </row>
        <row r="9">
          <cell r="C9">
            <v>0</v>
          </cell>
          <cell r="D9">
            <v>0</v>
          </cell>
          <cell r="E9">
            <v>8.885</v>
          </cell>
          <cell r="F9">
            <v>0</v>
          </cell>
        </row>
        <row r="10">
          <cell r="C10">
            <v>0</v>
          </cell>
          <cell r="D10">
            <v>0</v>
          </cell>
          <cell r="E10">
            <v>9.775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8.595</v>
          </cell>
          <cell r="F11">
            <v>0</v>
          </cell>
        </row>
        <row r="12">
          <cell r="D12">
            <v>0</v>
          </cell>
          <cell r="E12">
            <v>56.695</v>
          </cell>
          <cell r="F12">
            <v>28.93</v>
          </cell>
        </row>
        <row r="13">
          <cell r="C13">
            <v>0</v>
          </cell>
          <cell r="D13">
            <v>2.255</v>
          </cell>
          <cell r="E13">
            <v>59.875</v>
          </cell>
          <cell r="F13">
            <v>28.58</v>
          </cell>
        </row>
        <row r="14">
          <cell r="C14">
            <v>0</v>
          </cell>
          <cell r="D14">
            <v>0</v>
          </cell>
          <cell r="E14">
            <v>11.115</v>
          </cell>
          <cell r="F14">
            <v>21.64</v>
          </cell>
        </row>
        <row r="15">
          <cell r="C15">
            <v>0</v>
          </cell>
          <cell r="D15">
            <v>0</v>
          </cell>
          <cell r="E15">
            <v>11.855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20.145</v>
          </cell>
          <cell r="F16">
            <v>20.94</v>
          </cell>
        </row>
        <row r="17">
          <cell r="C17">
            <v>0</v>
          </cell>
          <cell r="D17">
            <v>0</v>
          </cell>
          <cell r="E17">
            <v>13.595</v>
          </cell>
          <cell r="F17">
            <v>0</v>
          </cell>
        </row>
        <row r="18">
          <cell r="C18">
            <v>65.452</v>
          </cell>
          <cell r="D18">
            <v>70.643</v>
          </cell>
          <cell r="E18">
            <v>10.905</v>
          </cell>
          <cell r="F18">
            <v>0</v>
          </cell>
        </row>
        <row r="19">
          <cell r="C19">
            <v>54.812</v>
          </cell>
          <cell r="D19">
            <v>75.901</v>
          </cell>
          <cell r="E19">
            <v>10.495</v>
          </cell>
          <cell r="F19">
            <v>20.41</v>
          </cell>
        </row>
        <row r="20">
          <cell r="C20">
            <v>49.12</v>
          </cell>
          <cell r="D20">
            <v>59.435</v>
          </cell>
          <cell r="E20">
            <v>6.685</v>
          </cell>
          <cell r="F20">
            <v>20.76</v>
          </cell>
        </row>
        <row r="21">
          <cell r="C21">
            <v>0</v>
          </cell>
          <cell r="D21">
            <v>0</v>
          </cell>
          <cell r="E21">
            <v>8.525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10.615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9.565</v>
          </cell>
          <cell r="F23">
            <v>0</v>
          </cell>
        </row>
        <row r="24">
          <cell r="C24">
            <v>43.36</v>
          </cell>
          <cell r="D24">
            <v>84.286</v>
          </cell>
          <cell r="E24">
            <v>5.095</v>
          </cell>
          <cell r="F24">
            <v>53.955</v>
          </cell>
        </row>
        <row r="25">
          <cell r="C25">
            <v>39.062</v>
          </cell>
          <cell r="D25">
            <v>2.436</v>
          </cell>
          <cell r="E25">
            <v>9.385</v>
          </cell>
          <cell r="F25">
            <v>33.93</v>
          </cell>
        </row>
        <row r="26">
          <cell r="C26">
            <v>0</v>
          </cell>
          <cell r="D26">
            <v>4.09</v>
          </cell>
          <cell r="E26">
            <v>26.955</v>
          </cell>
          <cell r="F26">
            <v>27.905</v>
          </cell>
        </row>
        <row r="27">
          <cell r="C27">
            <v>0</v>
          </cell>
          <cell r="D27">
            <v>0</v>
          </cell>
          <cell r="E27">
            <v>9.587</v>
          </cell>
          <cell r="F27">
            <v>0</v>
          </cell>
        </row>
        <row r="28">
          <cell r="C28">
            <v>0</v>
          </cell>
          <cell r="D28">
            <v>0</v>
          </cell>
          <cell r="E28">
            <v>10.275</v>
          </cell>
          <cell r="F28">
            <v>41.72</v>
          </cell>
        </row>
      </sheetData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X132"/>
  <sheetViews>
    <sheetView tabSelected="1" zoomScale="117" zoomScaleNormal="117" topLeftCell="C1" workbookViewId="0">
      <selection activeCell="L17" sqref="L17"/>
    </sheetView>
  </sheetViews>
  <sheetFormatPr defaultColWidth="8.82857142857143" defaultRowHeight="15"/>
  <cols>
    <col min="2" max="2" width="22" customWidth="1"/>
    <col min="3" max="3" width="15.5047619047619" customWidth="1"/>
    <col min="4" max="4" width="14.5047619047619" customWidth="1"/>
    <col min="5" max="5" width="14.3333333333333" customWidth="1"/>
    <col min="6" max="6" width="13.5047619047619" customWidth="1"/>
    <col min="10" max="10" width="21" customWidth="1"/>
    <col min="11" max="11" width="12.3333333333333" customWidth="1"/>
    <col min="12" max="12" width="12.5047619047619" customWidth="1"/>
    <col min="13" max="13" width="13.1619047619048" customWidth="1"/>
    <col min="14" max="14" width="13" customWidth="1"/>
    <col min="15" max="15" width="12.5047619047619" customWidth="1"/>
    <col min="18" max="18" width="8.82857142857143" customWidth="1"/>
    <col min="19" max="19" width="21" customWidth="1"/>
    <col min="20" max="20" width="14.6666666666667" customWidth="1"/>
    <col min="21" max="21" width="16.6666666666667" customWidth="1"/>
    <col min="22" max="22" width="15.8285714285714" customWidth="1"/>
    <col min="23" max="23" width="16.1619047619048" customWidth="1"/>
  </cols>
  <sheetData>
    <row r="2" spans="2:22">
      <c r="B2" s="1" t="s">
        <v>0</v>
      </c>
      <c r="J2" s="1" t="s">
        <v>1</v>
      </c>
      <c r="S2" s="1" t="s">
        <v>2</v>
      </c>
    </row>
    <row r="3" spans="2:22">
      <c r="B3" s="1" t="s">
        <v>3</v>
      </c>
      <c r="J3" s="1" t="s">
        <v>4</v>
      </c>
      <c r="S3" s="1" t="s">
        <v>5</v>
      </c>
    </row>
    <row r="4" ht="15.75"/>
    <row r="5" ht="24" customHeight="1" spans="2:22">
      <c r="B5" s="2" t="s">
        <v>6</v>
      </c>
      <c r="C5" s="3" t="s">
        <v>7</v>
      </c>
      <c r="D5" s="3" t="s">
        <v>8</v>
      </c>
      <c r="E5" s="2" t="s">
        <v>9</v>
      </c>
      <c r="J5" s="2" t="s">
        <v>10</v>
      </c>
      <c r="K5" s="4" t="s">
        <v>7</v>
      </c>
      <c r="L5" s="5"/>
      <c r="M5" s="3"/>
      <c r="S5" s="2" t="s">
        <v>6</v>
      </c>
      <c r="T5" s="4" t="s">
        <v>11</v>
      </c>
      <c r="U5" s="5"/>
      <c r="V5" s="3"/>
    </row>
    <row r="6" ht="36.75" customHeight="1" spans="2:22">
      <c r="B6" s="6" t="s">
        <v>12</v>
      </c>
      <c r="C6" s="7" t="s">
        <v>13</v>
      </c>
      <c r="D6" s="7" t="s">
        <v>14</v>
      </c>
      <c r="E6" s="8"/>
      <c r="J6" s="9" t="s">
        <v>15</v>
      </c>
      <c r="K6" s="10" t="s">
        <v>13</v>
      </c>
      <c r="L6" s="11"/>
      <c r="M6" s="12"/>
      <c r="S6" s="9" t="s">
        <v>12</v>
      </c>
      <c r="T6" s="10" t="s">
        <v>16</v>
      </c>
      <c r="U6" s="11"/>
      <c r="V6" s="12"/>
    </row>
    <row r="7" ht="15.75" spans="2:22">
      <c r="B7" s="46" t="s">
        <v>17</v>
      </c>
      <c r="C7" s="46" t="s">
        <v>18</v>
      </c>
      <c r="D7" s="46" t="s">
        <v>19</v>
      </c>
      <c r="E7" s="46" t="s">
        <v>20</v>
      </c>
      <c r="J7" s="14"/>
      <c r="K7" s="15">
        <v>2023</v>
      </c>
      <c r="L7" s="15">
        <v>2024</v>
      </c>
      <c r="M7" s="15">
        <v>2025</v>
      </c>
      <c r="S7" s="16"/>
      <c r="T7" s="17" t="s">
        <v>21</v>
      </c>
      <c r="U7" s="17" t="s">
        <v>22</v>
      </c>
      <c r="V7" s="17" t="s">
        <v>23</v>
      </c>
    </row>
    <row r="8" ht="25" customHeight="1" spans="2:22">
      <c r="B8" s="18" t="s">
        <v>24</v>
      </c>
      <c r="C8" s="19">
        <v>707.2</v>
      </c>
      <c r="D8" s="19">
        <v>740.76</v>
      </c>
      <c r="E8" s="19">
        <f>C8-D8</f>
        <v>-33.5599999999999</v>
      </c>
      <c r="J8" s="46" t="s">
        <v>17</v>
      </c>
      <c r="K8" s="46" t="s">
        <v>18</v>
      </c>
      <c r="L8" s="46" t="s">
        <v>19</v>
      </c>
      <c r="M8" s="46" t="s">
        <v>20</v>
      </c>
      <c r="S8" s="14"/>
      <c r="T8" s="7" t="s">
        <v>21</v>
      </c>
      <c r="U8" s="7" t="s">
        <v>25</v>
      </c>
      <c r="V8" s="7" t="s">
        <v>26</v>
      </c>
    </row>
    <row r="9" ht="25" customHeight="1" spans="2:22">
      <c r="B9" s="18" t="s">
        <v>27</v>
      </c>
      <c r="C9" s="19">
        <v>655.52</v>
      </c>
      <c r="D9" s="19">
        <v>683.11</v>
      </c>
      <c r="E9" s="19">
        <f t="shared" ref="E9:E29" si="0">C9-D9</f>
        <v>-27.59</v>
      </c>
      <c r="J9" s="20" t="s">
        <v>28</v>
      </c>
      <c r="K9" s="21" t="s">
        <v>29</v>
      </c>
      <c r="L9" s="21">
        <f>SUM(L10:L13)</f>
        <v>4005114</v>
      </c>
      <c r="M9" s="21">
        <f>SUM(M10:M13)</f>
        <v>4387674</v>
      </c>
      <c r="S9" s="46" t="s">
        <v>17</v>
      </c>
      <c r="T9" s="46" t="s">
        <v>18</v>
      </c>
      <c r="U9" s="46" t="s">
        <v>19</v>
      </c>
      <c r="V9" s="46" t="s">
        <v>20</v>
      </c>
    </row>
    <row r="10" ht="25" customHeight="1" spans="2:22">
      <c r="B10" s="18" t="s">
        <v>30</v>
      </c>
      <c r="C10" s="19">
        <v>716.71</v>
      </c>
      <c r="D10" s="19">
        <v>697.3</v>
      </c>
      <c r="E10" s="19">
        <f t="shared" si="0"/>
        <v>19.4100000000001</v>
      </c>
      <c r="J10" s="18" t="s">
        <v>31</v>
      </c>
      <c r="K10" s="22">
        <v>394808</v>
      </c>
      <c r="L10" s="22">
        <v>430341</v>
      </c>
      <c r="M10" s="22">
        <v>469072</v>
      </c>
      <c r="N10" s="23"/>
      <c r="O10" s="23"/>
      <c r="P10" s="23"/>
      <c r="Q10" s="23"/>
      <c r="S10" s="18" t="s">
        <v>24</v>
      </c>
      <c r="T10" s="24">
        <v>0</v>
      </c>
      <c r="U10" s="24">
        <v>90.06</v>
      </c>
      <c r="V10" s="24">
        <v>47.9</v>
      </c>
    </row>
    <row r="11" ht="25" customHeight="1" spans="2:22">
      <c r="B11" s="18" t="s">
        <v>32</v>
      </c>
      <c r="C11" s="19">
        <v>646.61</v>
      </c>
      <c r="D11" s="19">
        <v>805.51</v>
      </c>
      <c r="E11" s="19">
        <f t="shared" si="0"/>
        <v>-158.9</v>
      </c>
      <c r="J11" s="18" t="s">
        <v>33</v>
      </c>
      <c r="K11" s="22" t="s">
        <v>34</v>
      </c>
      <c r="L11" s="22">
        <v>994382</v>
      </c>
      <c r="M11" s="22">
        <v>1073933</v>
      </c>
      <c r="N11" s="23"/>
      <c r="O11" s="23"/>
      <c r="P11" s="23"/>
      <c r="Q11" s="23"/>
      <c r="S11" s="18" t="s">
        <v>27</v>
      </c>
      <c r="T11" s="24">
        <v>0</v>
      </c>
      <c r="U11" s="24">
        <v>101.52</v>
      </c>
      <c r="V11" s="24">
        <v>45.2</v>
      </c>
    </row>
    <row r="12" ht="25" customHeight="1" spans="2:22">
      <c r="B12" s="18" t="s">
        <v>35</v>
      </c>
      <c r="C12" s="19">
        <v>653.66</v>
      </c>
      <c r="D12" s="19">
        <v>774.93</v>
      </c>
      <c r="E12" s="19">
        <f t="shared" si="0"/>
        <v>-121.27</v>
      </c>
      <c r="J12" s="18" t="s">
        <v>36</v>
      </c>
      <c r="K12" s="22">
        <v>529500</v>
      </c>
      <c r="L12" s="22">
        <v>577155</v>
      </c>
      <c r="M12" s="22">
        <v>581012</v>
      </c>
      <c r="N12" s="23"/>
      <c r="O12" s="23"/>
      <c r="P12" s="23"/>
      <c r="Q12" s="23"/>
      <c r="S12" s="18" t="s">
        <v>30</v>
      </c>
      <c r="T12" s="24">
        <v>0</v>
      </c>
      <c r="U12" s="24">
        <v>77.07</v>
      </c>
      <c r="V12" s="24">
        <v>42.88</v>
      </c>
    </row>
    <row r="13" ht="25" customHeight="1" spans="2:22">
      <c r="B13" s="18" t="s">
        <v>37</v>
      </c>
      <c r="C13" s="19">
        <v>649.67</v>
      </c>
      <c r="D13" s="19">
        <v>1422.88</v>
      </c>
      <c r="E13" s="19">
        <f t="shared" si="0"/>
        <v>-773.21</v>
      </c>
      <c r="J13" s="18" t="s">
        <v>38</v>
      </c>
      <c r="K13" s="22">
        <v>1772775</v>
      </c>
      <c r="L13" s="22">
        <v>2003236</v>
      </c>
      <c r="M13" s="22">
        <v>2263657</v>
      </c>
      <c r="N13" s="23"/>
      <c r="O13" s="23"/>
      <c r="P13" s="23"/>
      <c r="Q13" s="23"/>
      <c r="S13" s="18" t="s">
        <v>32</v>
      </c>
      <c r="T13" s="24">
        <v>0</v>
      </c>
      <c r="U13" s="24">
        <v>57.76</v>
      </c>
      <c r="V13" s="24">
        <v>33.68</v>
      </c>
    </row>
    <row r="14" ht="25" customHeight="1" spans="2:22">
      <c r="B14" s="18" t="s">
        <v>39</v>
      </c>
      <c r="C14" s="19">
        <v>519.85</v>
      </c>
      <c r="D14" s="19">
        <v>487.29</v>
      </c>
      <c r="E14" s="19">
        <f t="shared" si="0"/>
        <v>32.56</v>
      </c>
      <c r="J14" s="20" t="s">
        <v>40</v>
      </c>
      <c r="K14" s="21">
        <v>18043330</v>
      </c>
      <c r="L14" s="21">
        <v>19577013</v>
      </c>
      <c r="M14" s="21">
        <f>21244460</f>
        <v>21244460</v>
      </c>
      <c r="N14" s="23"/>
      <c r="O14" s="23"/>
      <c r="P14" s="23"/>
      <c r="Q14" s="23"/>
      <c r="S14" s="18" t="s">
        <v>35</v>
      </c>
      <c r="T14" s="24">
        <v>0</v>
      </c>
      <c r="U14" s="24">
        <v>57.76</v>
      </c>
      <c r="V14" s="24">
        <v>31</v>
      </c>
    </row>
    <row r="15" ht="25" customHeight="1" spans="2:22">
      <c r="B15" s="18" t="s">
        <v>41</v>
      </c>
      <c r="C15" s="19">
        <v>259.01</v>
      </c>
      <c r="D15" s="19">
        <v>904.46</v>
      </c>
      <c r="E15" s="19">
        <f t="shared" si="0"/>
        <v>-645.45</v>
      </c>
      <c r="J15" s="25" t="s">
        <v>42</v>
      </c>
      <c r="K15" s="21" t="s">
        <v>43</v>
      </c>
      <c r="L15" s="21">
        <v>23582127</v>
      </c>
      <c r="M15" s="21">
        <f>M9+M14</f>
        <v>25632134</v>
      </c>
      <c r="N15" s="23"/>
      <c r="O15" s="23"/>
      <c r="P15" s="23"/>
      <c r="Q15" s="23"/>
      <c r="S15" s="18" t="s">
        <v>37</v>
      </c>
      <c r="T15" s="24">
        <v>75</v>
      </c>
      <c r="U15" s="24">
        <v>35.64</v>
      </c>
      <c r="V15" s="24">
        <v>5.78</v>
      </c>
    </row>
    <row r="16" ht="25" customHeight="1" spans="2:22">
      <c r="B16" s="18" t="s">
        <v>44</v>
      </c>
      <c r="C16" s="19">
        <v>851.36</v>
      </c>
      <c r="D16" s="19">
        <v>1813.36</v>
      </c>
      <c r="E16" s="19">
        <f t="shared" si="0"/>
        <v>-962</v>
      </c>
      <c r="N16" s="23"/>
      <c r="O16" s="23"/>
      <c r="P16" s="23"/>
      <c r="Q16" s="23"/>
      <c r="S16" s="18" t="s">
        <v>39</v>
      </c>
      <c r="T16" s="24">
        <v>51</v>
      </c>
      <c r="U16" s="24">
        <v>9.17</v>
      </c>
      <c r="V16" s="24">
        <v>1.75</v>
      </c>
    </row>
    <row r="17" ht="25" customHeight="1" spans="2:23">
      <c r="B17" s="18" t="s">
        <v>42</v>
      </c>
      <c r="C17" s="19">
        <v>575.42</v>
      </c>
      <c r="D17" s="19">
        <v>1255.86</v>
      </c>
      <c r="E17" s="19">
        <f t="shared" si="0"/>
        <v>-680.44</v>
      </c>
      <c r="S17" s="18" t="s">
        <v>41</v>
      </c>
      <c r="T17" s="24">
        <v>38</v>
      </c>
      <c r="U17" s="24">
        <v>1.75</v>
      </c>
      <c r="V17" s="24">
        <v>8.33</v>
      </c>
    </row>
    <row r="18" ht="25" customHeight="1" spans="2:23">
      <c r="B18" s="18" t="s">
        <v>45</v>
      </c>
      <c r="C18" s="19">
        <v>452.94</v>
      </c>
      <c r="D18" s="19">
        <v>650.33</v>
      </c>
      <c r="E18" s="19">
        <f t="shared" si="0"/>
        <v>-197.39</v>
      </c>
      <c r="S18" s="18" t="s">
        <v>44</v>
      </c>
      <c r="T18" s="24">
        <v>77</v>
      </c>
      <c r="U18" s="24">
        <v>97.5</v>
      </c>
      <c r="V18" s="24">
        <v>16.97</v>
      </c>
    </row>
    <row r="19" ht="25" customHeight="1" spans="2:23">
      <c r="B19" s="18" t="s">
        <v>46</v>
      </c>
      <c r="C19" s="19">
        <v>524.16</v>
      </c>
      <c r="D19" s="19">
        <v>546.88</v>
      </c>
      <c r="E19" s="19">
        <f t="shared" si="0"/>
        <v>-22.72</v>
      </c>
      <c r="S19" s="18" t="s">
        <v>42</v>
      </c>
      <c r="T19" s="24">
        <v>70</v>
      </c>
      <c r="U19" s="24">
        <v>23.55</v>
      </c>
      <c r="V19" s="24">
        <v>5.09</v>
      </c>
    </row>
    <row r="20" ht="25" customHeight="1" spans="2:23">
      <c r="B20" s="18" t="s">
        <v>47</v>
      </c>
      <c r="C20" s="19">
        <v>553.89</v>
      </c>
      <c r="D20" s="19">
        <v>528.6</v>
      </c>
      <c r="E20" s="19">
        <f t="shared" si="0"/>
        <v>25.29</v>
      </c>
      <c r="S20" s="18" t="s">
        <v>45</v>
      </c>
      <c r="T20" s="24">
        <v>40</v>
      </c>
      <c r="U20" s="24">
        <v>25.14</v>
      </c>
      <c r="V20" s="24">
        <v>9.23</v>
      </c>
    </row>
    <row r="21" ht="25" customHeight="1" spans="2:23">
      <c r="B21" s="18" t="s">
        <v>48</v>
      </c>
      <c r="C21" s="19">
        <v>574.7</v>
      </c>
      <c r="D21" s="19">
        <v>957.13</v>
      </c>
      <c r="E21" s="19">
        <f t="shared" si="0"/>
        <v>-382.43</v>
      </c>
      <c r="S21" s="18" t="s">
        <v>46</v>
      </c>
      <c r="T21" s="24">
        <v>48</v>
      </c>
      <c r="U21" s="24">
        <v>8.45</v>
      </c>
      <c r="V21" s="24">
        <v>2.15</v>
      </c>
    </row>
    <row r="22" ht="25" customHeight="1" spans="2:23">
      <c r="B22" s="18" t="s">
        <v>49</v>
      </c>
      <c r="C22" s="19">
        <v>672.39</v>
      </c>
      <c r="D22" s="19">
        <v>788.25</v>
      </c>
      <c r="E22" s="19">
        <f t="shared" si="0"/>
        <v>-115.86</v>
      </c>
      <c r="S22" s="18" t="s">
        <v>47</v>
      </c>
      <c r="T22" s="24">
        <v>72</v>
      </c>
      <c r="U22" s="24">
        <v>2.76</v>
      </c>
      <c r="V22" s="24">
        <v>1.15</v>
      </c>
    </row>
    <row r="23" ht="25" customHeight="1" spans="2:23">
      <c r="B23" s="18" t="s">
        <v>50</v>
      </c>
      <c r="C23" s="19">
        <v>543.48</v>
      </c>
      <c r="D23" s="19">
        <v>629.97</v>
      </c>
      <c r="E23" s="19">
        <f t="shared" si="0"/>
        <v>-86.49</v>
      </c>
      <c r="S23" s="18" t="s">
        <v>48</v>
      </c>
      <c r="T23" s="24">
        <v>72</v>
      </c>
      <c r="U23" s="24">
        <v>70.97</v>
      </c>
      <c r="V23" s="24">
        <v>10.08</v>
      </c>
    </row>
    <row r="24" ht="25" customHeight="1" spans="2:23">
      <c r="B24" s="18" t="s">
        <v>51</v>
      </c>
      <c r="C24" s="19">
        <v>630.8</v>
      </c>
      <c r="D24" s="19">
        <v>300.03</v>
      </c>
      <c r="E24" s="19">
        <f t="shared" si="0"/>
        <v>330.77</v>
      </c>
      <c r="S24" s="18" t="s">
        <v>49</v>
      </c>
      <c r="T24" s="24">
        <v>74</v>
      </c>
      <c r="U24" s="24">
        <v>8.04</v>
      </c>
      <c r="V24" s="24">
        <v>5.01</v>
      </c>
    </row>
    <row r="25" ht="25" customHeight="1" spans="2:23">
      <c r="B25" s="18" t="s">
        <v>52</v>
      </c>
      <c r="C25" s="19">
        <v>523.64</v>
      </c>
      <c r="D25" s="19">
        <v>594.31</v>
      </c>
      <c r="E25" s="19">
        <f t="shared" si="0"/>
        <v>-70.67</v>
      </c>
      <c r="S25" s="18" t="s">
        <v>50</v>
      </c>
      <c r="T25" s="24">
        <v>39</v>
      </c>
      <c r="U25" s="24">
        <v>8.04</v>
      </c>
      <c r="V25" s="24">
        <v>5</v>
      </c>
    </row>
    <row r="26" ht="25" customHeight="1" spans="2:23">
      <c r="B26" s="18" t="s">
        <v>53</v>
      </c>
      <c r="C26" s="19">
        <v>652.57</v>
      </c>
      <c r="D26" s="19">
        <v>687.57</v>
      </c>
      <c r="E26" s="19">
        <f t="shared" si="0"/>
        <v>-35</v>
      </c>
      <c r="S26" s="18" t="s">
        <v>51</v>
      </c>
      <c r="T26" s="24">
        <v>52</v>
      </c>
      <c r="U26" s="24">
        <v>5.58</v>
      </c>
      <c r="V26" s="24">
        <v>4.13</v>
      </c>
    </row>
    <row r="27" ht="25" customHeight="1" spans="2:23">
      <c r="B27" s="18" t="s">
        <v>54</v>
      </c>
      <c r="C27" s="19">
        <v>1023.11</v>
      </c>
      <c r="D27" s="19">
        <v>841.45</v>
      </c>
      <c r="E27" s="19">
        <f t="shared" si="0"/>
        <v>181.66</v>
      </c>
      <c r="S27" s="18" t="s">
        <v>52</v>
      </c>
      <c r="T27" s="24">
        <v>49</v>
      </c>
      <c r="U27" s="24">
        <v>5.45</v>
      </c>
      <c r="V27" s="24">
        <v>2.5</v>
      </c>
    </row>
    <row r="28" ht="25" customHeight="1" spans="2:23">
      <c r="B28" s="18" t="s">
        <v>55</v>
      </c>
      <c r="C28" s="19">
        <v>417.88</v>
      </c>
      <c r="D28" s="19">
        <v>298.71</v>
      </c>
      <c r="E28" s="19">
        <f t="shared" si="0"/>
        <v>119.17</v>
      </c>
      <c r="S28" s="18" t="s">
        <v>53</v>
      </c>
      <c r="T28" s="24">
        <v>57</v>
      </c>
      <c r="U28" s="24">
        <v>1.58</v>
      </c>
      <c r="V28" s="24">
        <v>3.39</v>
      </c>
    </row>
    <row r="29" ht="25" customHeight="1" spans="2:23">
      <c r="B29" s="18" t="s">
        <v>56</v>
      </c>
      <c r="C29" s="19">
        <v>317.22</v>
      </c>
      <c r="D29" s="19">
        <v>445.54</v>
      </c>
      <c r="E29" s="19">
        <f t="shared" si="0"/>
        <v>-128.32</v>
      </c>
      <c r="S29" s="18" t="s">
        <v>54</v>
      </c>
      <c r="T29" s="24">
        <v>78</v>
      </c>
      <c r="U29" s="24">
        <v>16.5</v>
      </c>
      <c r="V29" s="24">
        <v>2.5</v>
      </c>
    </row>
    <row r="30" ht="25" customHeight="1" spans="2:23">
      <c r="B30" s="25" t="s">
        <v>42</v>
      </c>
      <c r="C30" s="26">
        <f>SUM(C8:C29)</f>
        <v>13121.79</v>
      </c>
      <c r="D30" s="26">
        <f>SUM(D8:D29)</f>
        <v>16854.23</v>
      </c>
      <c r="E30" s="26">
        <f t="shared" ref="D30:E30" si="1">SUM(E8:E29)</f>
        <v>-3732.44</v>
      </c>
      <c r="S30" s="18" t="s">
        <v>55</v>
      </c>
      <c r="T30" s="24">
        <v>33</v>
      </c>
      <c r="U30" s="24">
        <v>3.55</v>
      </c>
      <c r="V30" s="24">
        <v>3.39</v>
      </c>
    </row>
    <row r="31" ht="25" customHeight="1" spans="2:23">
      <c r="S31" s="18" t="s">
        <v>56</v>
      </c>
      <c r="T31" s="24">
        <v>53</v>
      </c>
      <c r="U31" s="24">
        <v>2.56</v>
      </c>
      <c r="V31" s="24">
        <v>1.08</v>
      </c>
    </row>
    <row r="32" ht="25" customHeight="1" spans="2:23">
      <c r="S32" s="25" t="s">
        <v>42</v>
      </c>
      <c r="T32" s="27">
        <f>SUM(T10:T31)</f>
        <v>978</v>
      </c>
      <c r="U32" s="27">
        <f t="shared" ref="U32:V32" si="2">SUM(U10:U31)</f>
        <v>710.4</v>
      </c>
      <c r="V32" s="27">
        <f t="shared" si="2"/>
        <v>288.19</v>
      </c>
      <c r="W32" s="28"/>
    </row>
    <row r="36" spans="2:24">
      <c r="B36" s="1" t="s">
        <v>57</v>
      </c>
      <c r="J36" s="1" t="s">
        <v>58</v>
      </c>
      <c r="S36" s="1" t="s">
        <v>59</v>
      </c>
    </row>
    <row r="37" spans="2:24">
      <c r="B37" s="1" t="s">
        <v>60</v>
      </c>
      <c r="J37" s="1" t="s">
        <v>61</v>
      </c>
      <c r="S37" s="1" t="s">
        <v>60</v>
      </c>
      <c r="T37" s="29"/>
    </row>
    <row r="38" ht="15.75"/>
    <row r="39" customHeight="1" spans="2:24">
      <c r="B39" s="2" t="s">
        <v>6</v>
      </c>
      <c r="C39" s="4" t="s">
        <v>62</v>
      </c>
      <c r="D39" s="5"/>
      <c r="E39" s="3"/>
      <c r="F39" s="3" t="s">
        <v>63</v>
      </c>
      <c r="J39" s="2" t="s">
        <v>6</v>
      </c>
      <c r="K39" s="4" t="s">
        <v>64</v>
      </c>
      <c r="L39" s="5"/>
      <c r="M39" s="3"/>
      <c r="S39" s="2" t="s">
        <v>6</v>
      </c>
      <c r="T39" s="4" t="s">
        <v>65</v>
      </c>
      <c r="U39" s="5"/>
      <c r="V39" s="3"/>
      <c r="W39" s="3" t="s">
        <v>63</v>
      </c>
    </row>
    <row r="40" ht="15.75" customHeight="1" spans="2:24">
      <c r="B40" s="9" t="s">
        <v>12</v>
      </c>
      <c r="C40" s="10" t="s">
        <v>66</v>
      </c>
      <c r="D40" s="11"/>
      <c r="E40" s="12"/>
      <c r="F40" s="30" t="s">
        <v>67</v>
      </c>
      <c r="J40" s="9" t="s">
        <v>12</v>
      </c>
      <c r="K40" s="10" t="s">
        <v>68</v>
      </c>
      <c r="L40" s="11"/>
      <c r="M40" s="12"/>
      <c r="S40" s="9" t="s">
        <v>12</v>
      </c>
      <c r="T40" s="10" t="s">
        <v>69</v>
      </c>
      <c r="U40" s="11"/>
      <c r="V40" s="12"/>
      <c r="W40" s="30" t="s">
        <v>67</v>
      </c>
    </row>
    <row r="41" spans="2:24">
      <c r="B41" s="16"/>
      <c r="C41" s="17" t="s">
        <v>70</v>
      </c>
      <c r="D41" s="17" t="s">
        <v>71</v>
      </c>
      <c r="E41" s="17" t="s">
        <v>72</v>
      </c>
      <c r="F41" s="31"/>
      <c r="J41" s="16"/>
      <c r="K41" s="17" t="s">
        <v>73</v>
      </c>
      <c r="L41" s="17" t="s">
        <v>74</v>
      </c>
      <c r="M41" s="17" t="s">
        <v>75</v>
      </c>
      <c r="S41" s="16"/>
      <c r="T41" s="17" t="s">
        <v>73</v>
      </c>
      <c r="U41" s="17" t="s">
        <v>75</v>
      </c>
      <c r="V41" s="17" t="s">
        <v>74</v>
      </c>
      <c r="W41" s="31"/>
    </row>
    <row r="42" ht="15.75" spans="2:24">
      <c r="B42" s="14"/>
      <c r="C42" s="7" t="s">
        <v>70</v>
      </c>
      <c r="D42" s="7" t="s">
        <v>76</v>
      </c>
      <c r="E42" s="7" t="s">
        <v>77</v>
      </c>
      <c r="F42" s="32"/>
      <c r="J42" s="14"/>
      <c r="K42" s="7" t="s">
        <v>78</v>
      </c>
      <c r="L42" s="7" t="s">
        <v>79</v>
      </c>
      <c r="M42" s="7" t="s">
        <v>80</v>
      </c>
      <c r="S42" s="14"/>
      <c r="T42" s="7" t="s">
        <v>78</v>
      </c>
      <c r="U42" s="7" t="s">
        <v>81</v>
      </c>
      <c r="V42" s="7" t="s">
        <v>79</v>
      </c>
      <c r="W42" s="32"/>
    </row>
    <row r="43" ht="15.75" spans="2:24">
      <c r="B43" s="46" t="s">
        <v>17</v>
      </c>
      <c r="C43" s="46" t="s">
        <v>18</v>
      </c>
      <c r="D43" s="46" t="s">
        <v>19</v>
      </c>
      <c r="E43" s="46" t="s">
        <v>20</v>
      </c>
      <c r="F43" s="47" t="s">
        <v>82</v>
      </c>
      <c r="J43" s="46" t="s">
        <v>17</v>
      </c>
      <c r="K43" s="46" t="s">
        <v>18</v>
      </c>
      <c r="L43" s="46" t="s">
        <v>19</v>
      </c>
      <c r="M43" s="46" t="s">
        <v>20</v>
      </c>
      <c r="S43" s="46" t="s">
        <v>17</v>
      </c>
      <c r="T43" s="46" t="s">
        <v>18</v>
      </c>
      <c r="U43" s="46" t="s">
        <v>19</v>
      </c>
      <c r="V43" s="46" t="s">
        <v>20</v>
      </c>
      <c r="W43" s="47" t="s">
        <v>82</v>
      </c>
    </row>
    <row r="44" ht="25" customHeight="1" spans="2:24">
      <c r="B44" s="18" t="s">
        <v>24</v>
      </c>
      <c r="C44" s="24">
        <v>0</v>
      </c>
      <c r="D44" s="24">
        <v>309.53</v>
      </c>
      <c r="E44" s="24">
        <v>396.73</v>
      </c>
      <c r="F44" s="24">
        <f>SUM(C44:E44)</f>
        <v>706.26</v>
      </c>
      <c r="I44">
        <v>1</v>
      </c>
      <c r="J44" s="18" t="s">
        <v>24</v>
      </c>
      <c r="K44" s="24">
        <v>33</v>
      </c>
      <c r="L44" s="24">
        <v>0</v>
      </c>
      <c r="M44" s="24">
        <v>0</v>
      </c>
      <c r="S44" s="18" t="s">
        <v>24</v>
      </c>
      <c r="T44" s="24">
        <v>0.48</v>
      </c>
      <c r="U44" s="24">
        <v>0.46</v>
      </c>
      <c r="V44" s="24">
        <v>0</v>
      </c>
      <c r="W44" s="24">
        <f>SUM(T44:V44)</f>
        <v>0.94</v>
      </c>
      <c r="X44" s="28">
        <f>SUM(W44:W65)</f>
        <v>3516.68</v>
      </c>
    </row>
    <row r="45" ht="25" customHeight="1" spans="2:24">
      <c r="B45" s="18" t="s">
        <v>27</v>
      </c>
      <c r="C45" s="24">
        <v>0</v>
      </c>
      <c r="D45" s="24">
        <v>298.11</v>
      </c>
      <c r="E45" s="24">
        <v>356.92</v>
      </c>
      <c r="F45" s="24">
        <f t="shared" ref="F45:F66" si="3">SUM(C45:E45)</f>
        <v>655.03</v>
      </c>
      <c r="I45">
        <v>2</v>
      </c>
      <c r="J45" s="18" t="s">
        <v>27</v>
      </c>
      <c r="K45" s="24">
        <v>29</v>
      </c>
      <c r="L45" s="24">
        <v>0</v>
      </c>
      <c r="M45" s="24">
        <v>0</v>
      </c>
      <c r="S45" s="18" t="s">
        <v>27</v>
      </c>
      <c r="T45" s="24">
        <v>0</v>
      </c>
      <c r="U45" s="24">
        <v>0.49</v>
      </c>
      <c r="V45" s="24">
        <v>0</v>
      </c>
      <c r="W45" s="24">
        <f t="shared" ref="W45:W66" si="4">SUM(T45:V45)</f>
        <v>0.49</v>
      </c>
    </row>
    <row r="46" ht="25" customHeight="1" spans="2:24">
      <c r="B46" s="18" t="s">
        <v>30</v>
      </c>
      <c r="C46" s="24">
        <v>0</v>
      </c>
      <c r="D46" s="24">
        <v>332.15</v>
      </c>
      <c r="E46" s="24">
        <v>383.92</v>
      </c>
      <c r="F46" s="24">
        <f t="shared" si="3"/>
        <v>716.07</v>
      </c>
      <c r="I46">
        <v>3</v>
      </c>
      <c r="J46" s="18" t="s">
        <v>30</v>
      </c>
      <c r="K46" s="24">
        <v>30</v>
      </c>
      <c r="L46" s="24">
        <v>0</v>
      </c>
      <c r="M46" s="24">
        <v>0</v>
      </c>
      <c r="S46" s="18" t="s">
        <v>30</v>
      </c>
      <c r="T46" s="24">
        <v>0.28</v>
      </c>
      <c r="U46" s="24">
        <v>0.36</v>
      </c>
      <c r="V46" s="24">
        <v>0</v>
      </c>
      <c r="W46" s="24">
        <f t="shared" si="4"/>
        <v>0.64</v>
      </c>
    </row>
    <row r="47" ht="25" customHeight="1" spans="2:24">
      <c r="B47" s="18" t="s">
        <v>32</v>
      </c>
      <c r="C47" s="24">
        <v>0</v>
      </c>
      <c r="D47" s="24">
        <v>392.01</v>
      </c>
      <c r="E47" s="24">
        <v>232.94</v>
      </c>
      <c r="F47" s="24">
        <f t="shared" si="3"/>
        <v>624.95</v>
      </c>
      <c r="I47">
        <v>4</v>
      </c>
      <c r="J47" s="18" t="s">
        <v>32</v>
      </c>
      <c r="K47" s="24">
        <v>85</v>
      </c>
      <c r="L47" s="24">
        <v>0</v>
      </c>
      <c r="M47" s="24">
        <v>0</v>
      </c>
      <c r="S47" s="18" t="s">
        <v>32</v>
      </c>
      <c r="T47" s="24">
        <v>21.66</v>
      </c>
      <c r="U47" s="24">
        <v>0</v>
      </c>
      <c r="V47" s="24">
        <v>0</v>
      </c>
      <c r="W47" s="24">
        <f t="shared" si="4"/>
        <v>21.66</v>
      </c>
    </row>
    <row r="48" ht="25" customHeight="1" spans="2:24">
      <c r="B48" s="18" t="s">
        <v>35</v>
      </c>
      <c r="C48" s="24">
        <v>0</v>
      </c>
      <c r="D48" s="24">
        <v>408.27</v>
      </c>
      <c r="E48" s="24">
        <v>249.12</v>
      </c>
      <c r="F48" s="24">
        <f t="shared" si="3"/>
        <v>657.39</v>
      </c>
      <c r="I48">
        <v>5</v>
      </c>
      <c r="J48" s="18" t="s">
        <v>35</v>
      </c>
      <c r="K48" s="24">
        <v>85</v>
      </c>
      <c r="L48" s="24">
        <v>0</v>
      </c>
      <c r="M48" s="24">
        <v>0</v>
      </c>
      <c r="S48" s="18" t="s">
        <v>35</v>
      </c>
      <c r="T48" s="24">
        <v>17.07</v>
      </c>
      <c r="U48" s="24">
        <v>0</v>
      </c>
      <c r="V48" s="24">
        <v>0</v>
      </c>
      <c r="W48" s="24">
        <f t="shared" si="4"/>
        <v>17.07</v>
      </c>
    </row>
    <row r="49" ht="25" customHeight="1" spans="2:23">
      <c r="B49" s="18" t="s">
        <v>37</v>
      </c>
      <c r="C49" s="24">
        <v>178.88</v>
      </c>
      <c r="D49" s="24">
        <v>135.18</v>
      </c>
      <c r="E49" s="24">
        <v>114.99</v>
      </c>
      <c r="F49" s="24">
        <f t="shared" si="3"/>
        <v>429.05</v>
      </c>
      <c r="I49">
        <v>6</v>
      </c>
      <c r="J49" s="18" t="s">
        <v>37</v>
      </c>
      <c r="K49" s="24">
        <v>93</v>
      </c>
      <c r="L49" s="24">
        <v>362</v>
      </c>
      <c r="M49" s="24">
        <v>2253</v>
      </c>
      <c r="S49" s="18" t="s">
        <v>37</v>
      </c>
      <c r="T49" s="24">
        <v>46.99</v>
      </c>
      <c r="U49" s="24">
        <v>117.52</v>
      </c>
      <c r="V49" s="24">
        <v>56.1</v>
      </c>
      <c r="W49" s="24">
        <f t="shared" si="4"/>
        <v>220.61</v>
      </c>
    </row>
    <row r="50" ht="25" customHeight="1" spans="2:23">
      <c r="B50" s="18" t="s">
        <v>39</v>
      </c>
      <c r="C50" s="24">
        <v>129.67</v>
      </c>
      <c r="D50" s="24">
        <v>114.73</v>
      </c>
      <c r="E50" s="24">
        <v>0</v>
      </c>
      <c r="F50" s="24">
        <f t="shared" si="3"/>
        <v>244.4</v>
      </c>
      <c r="I50">
        <v>7</v>
      </c>
      <c r="J50" s="18" t="s">
        <v>39</v>
      </c>
      <c r="K50" s="24">
        <v>3600</v>
      </c>
      <c r="L50" s="24">
        <v>273</v>
      </c>
      <c r="M50" s="24">
        <v>1050</v>
      </c>
      <c r="S50" s="18" t="s">
        <v>39</v>
      </c>
      <c r="T50" s="24">
        <v>90.83</v>
      </c>
      <c r="U50" s="24">
        <v>117.97</v>
      </c>
      <c r="V50" s="24">
        <v>66.64</v>
      </c>
      <c r="W50" s="24">
        <f t="shared" si="4"/>
        <v>275.44</v>
      </c>
    </row>
    <row r="51" ht="25" customHeight="1" spans="2:23">
      <c r="B51" s="18" t="s">
        <v>41</v>
      </c>
      <c r="C51" s="24">
        <v>114.07</v>
      </c>
      <c r="D51" s="24">
        <v>88.6</v>
      </c>
      <c r="E51" s="24">
        <v>0</v>
      </c>
      <c r="F51" s="24">
        <f t="shared" si="3"/>
        <v>202.67</v>
      </c>
      <c r="I51">
        <v>8</v>
      </c>
      <c r="J51" s="18" t="s">
        <v>41</v>
      </c>
      <c r="K51" s="24">
        <v>106</v>
      </c>
      <c r="L51" s="24">
        <v>0</v>
      </c>
      <c r="M51" s="24">
        <v>1020</v>
      </c>
      <c r="S51" s="18" t="s">
        <v>41</v>
      </c>
      <c r="T51" s="24">
        <v>25.74</v>
      </c>
      <c r="U51" s="24">
        <v>30.6</v>
      </c>
      <c r="V51" s="24">
        <v>0</v>
      </c>
      <c r="W51" s="24">
        <f t="shared" si="4"/>
        <v>56.34</v>
      </c>
    </row>
    <row r="52" ht="25" customHeight="1" spans="2:23">
      <c r="B52" s="18" t="s">
        <v>44</v>
      </c>
      <c r="C52" s="24">
        <v>191.43</v>
      </c>
      <c r="D52" s="24">
        <v>337.16</v>
      </c>
      <c r="E52" s="24">
        <v>300.38</v>
      </c>
      <c r="F52" s="24">
        <f t="shared" si="3"/>
        <v>828.97</v>
      </c>
      <c r="I52">
        <v>9</v>
      </c>
      <c r="J52" s="18" t="s">
        <v>44</v>
      </c>
      <c r="K52" s="24">
        <v>118</v>
      </c>
      <c r="L52" s="24">
        <v>0</v>
      </c>
      <c r="M52" s="24">
        <v>60</v>
      </c>
      <c r="S52" s="18" t="s">
        <v>44</v>
      </c>
      <c r="T52" s="24">
        <v>22.38</v>
      </c>
      <c r="U52" s="24">
        <v>0</v>
      </c>
      <c r="V52" s="24">
        <v>0</v>
      </c>
      <c r="W52" s="24">
        <f t="shared" si="4"/>
        <v>22.38</v>
      </c>
    </row>
    <row r="53" ht="25" customHeight="1" spans="2:23">
      <c r="B53" s="18" t="s">
        <v>42</v>
      </c>
      <c r="C53" s="24">
        <v>164.7</v>
      </c>
      <c r="D53" s="24">
        <v>208.3</v>
      </c>
      <c r="E53" s="24">
        <v>128.77</v>
      </c>
      <c r="F53" s="24">
        <f t="shared" si="3"/>
        <v>501.77</v>
      </c>
      <c r="I53">
        <v>10</v>
      </c>
      <c r="J53" s="18" t="s">
        <v>42</v>
      </c>
      <c r="K53" s="24">
        <v>117</v>
      </c>
      <c r="L53" s="24">
        <v>0</v>
      </c>
      <c r="M53" s="24">
        <v>40</v>
      </c>
      <c r="S53" s="18" t="s">
        <v>42</v>
      </c>
      <c r="T53" s="24">
        <v>38.3</v>
      </c>
      <c r="U53" s="24">
        <v>26.05</v>
      </c>
      <c r="V53" s="24">
        <v>9.3</v>
      </c>
      <c r="W53" s="24">
        <f t="shared" si="4"/>
        <v>73.65</v>
      </c>
    </row>
    <row r="54" ht="25" customHeight="1" spans="2:23">
      <c r="B54" s="18" t="s">
        <v>45</v>
      </c>
      <c r="C54" s="24">
        <v>109.97</v>
      </c>
      <c r="D54" s="24">
        <v>136.55</v>
      </c>
      <c r="E54" s="24">
        <v>122.65</v>
      </c>
      <c r="F54" s="24">
        <f t="shared" si="3"/>
        <v>369.17</v>
      </c>
      <c r="I54">
        <v>11</v>
      </c>
      <c r="J54" s="18" t="s">
        <v>45</v>
      </c>
      <c r="K54" s="24">
        <v>254</v>
      </c>
      <c r="L54" s="24">
        <v>0</v>
      </c>
      <c r="M54" s="24">
        <v>0</v>
      </c>
      <c r="S54" s="18" t="s">
        <v>45</v>
      </c>
      <c r="T54" s="24">
        <v>39.44</v>
      </c>
      <c r="U54" s="24">
        <v>0.51</v>
      </c>
      <c r="V54" s="24">
        <v>43.81</v>
      </c>
      <c r="W54" s="24">
        <f t="shared" si="4"/>
        <v>83.76</v>
      </c>
    </row>
    <row r="55" ht="25" customHeight="1" spans="2:23">
      <c r="B55" s="18" t="s">
        <v>46</v>
      </c>
      <c r="C55" s="24">
        <v>119.97</v>
      </c>
      <c r="D55" s="24">
        <v>178.16</v>
      </c>
      <c r="E55" s="24">
        <v>94.55</v>
      </c>
      <c r="F55" s="24">
        <f t="shared" si="3"/>
        <v>392.68</v>
      </c>
      <c r="I55">
        <v>12</v>
      </c>
      <c r="J55" s="18" t="s">
        <v>46</v>
      </c>
      <c r="K55" s="24">
        <v>1406</v>
      </c>
      <c r="L55" s="24">
        <v>10</v>
      </c>
      <c r="M55" s="24">
        <v>0</v>
      </c>
      <c r="S55" s="18" t="s">
        <v>46</v>
      </c>
      <c r="T55" s="24">
        <v>92.7</v>
      </c>
      <c r="U55" s="24">
        <v>0</v>
      </c>
      <c r="V55" s="24">
        <v>38.78</v>
      </c>
      <c r="W55" s="24">
        <f t="shared" si="4"/>
        <v>131.48</v>
      </c>
    </row>
    <row r="56" ht="25" customHeight="1" spans="2:23">
      <c r="B56" s="18" t="s">
        <v>47</v>
      </c>
      <c r="C56" s="24">
        <v>180.65</v>
      </c>
      <c r="D56" s="24">
        <v>114.11</v>
      </c>
      <c r="E56" s="24">
        <v>150.19</v>
      </c>
      <c r="F56" s="24">
        <f t="shared" si="3"/>
        <v>444.95</v>
      </c>
      <c r="I56">
        <v>13</v>
      </c>
      <c r="J56" s="18" t="s">
        <v>47</v>
      </c>
      <c r="K56" s="24">
        <v>687</v>
      </c>
      <c r="L56" s="24">
        <v>50</v>
      </c>
      <c r="M56" s="24">
        <v>70</v>
      </c>
      <c r="S56" s="18" t="s">
        <v>47</v>
      </c>
      <c r="T56" s="24">
        <v>54.7</v>
      </c>
      <c r="U56" s="24">
        <v>52.12</v>
      </c>
      <c r="V56" s="24">
        <v>2.11</v>
      </c>
      <c r="W56" s="24">
        <f t="shared" si="4"/>
        <v>108.93</v>
      </c>
    </row>
    <row r="57" ht="25" customHeight="1" spans="2:23">
      <c r="B57" s="18" t="s">
        <v>48</v>
      </c>
      <c r="C57" s="24">
        <v>134.06</v>
      </c>
      <c r="D57" s="24">
        <v>194.92</v>
      </c>
      <c r="E57" s="24">
        <v>132.41</v>
      </c>
      <c r="F57" s="24">
        <f t="shared" si="3"/>
        <v>461.39</v>
      </c>
      <c r="I57">
        <v>14</v>
      </c>
      <c r="J57" s="18" t="s">
        <v>48</v>
      </c>
      <c r="K57" s="24">
        <v>21</v>
      </c>
      <c r="L57" s="24">
        <v>9.8</v>
      </c>
      <c r="M57" s="24">
        <v>0</v>
      </c>
      <c r="S57" s="18" t="s">
        <v>48</v>
      </c>
      <c r="T57" s="24">
        <v>37.77</v>
      </c>
      <c r="U57" s="24">
        <v>0</v>
      </c>
      <c r="V57" s="24">
        <v>75.54</v>
      </c>
      <c r="W57" s="24">
        <f t="shared" si="4"/>
        <v>113.31</v>
      </c>
    </row>
    <row r="58" ht="25" customHeight="1" spans="2:23">
      <c r="B58" s="18" t="s">
        <v>49</v>
      </c>
      <c r="C58" s="24">
        <v>179.26</v>
      </c>
      <c r="D58" s="24">
        <v>199.12</v>
      </c>
      <c r="E58" s="24">
        <v>111.09</v>
      </c>
      <c r="F58" s="24">
        <f t="shared" si="3"/>
        <v>489.47</v>
      </c>
      <c r="I58">
        <v>15</v>
      </c>
      <c r="J58" s="18" t="s">
        <v>49</v>
      </c>
      <c r="K58" s="24">
        <v>804</v>
      </c>
      <c r="L58" s="24">
        <v>115</v>
      </c>
      <c r="M58" s="24">
        <v>475</v>
      </c>
      <c r="S58" s="18" t="s">
        <v>49</v>
      </c>
      <c r="T58" s="24">
        <v>63.15</v>
      </c>
      <c r="U58" s="24">
        <v>53.01</v>
      </c>
      <c r="V58" s="24">
        <v>66.75</v>
      </c>
      <c r="W58" s="24">
        <f t="shared" si="4"/>
        <v>182.91</v>
      </c>
    </row>
    <row r="59" ht="25" customHeight="1" spans="2:23">
      <c r="B59" s="18" t="s">
        <v>50</v>
      </c>
      <c r="C59" s="24">
        <v>97.49</v>
      </c>
      <c r="D59" s="24">
        <v>128.91</v>
      </c>
      <c r="E59" s="24">
        <v>128.5</v>
      </c>
      <c r="F59" s="24">
        <f t="shared" si="3"/>
        <v>354.9</v>
      </c>
      <c r="I59">
        <v>16</v>
      </c>
      <c r="J59" s="18" t="s">
        <v>50</v>
      </c>
      <c r="K59" s="24">
        <v>790</v>
      </c>
      <c r="L59" s="24">
        <v>115</v>
      </c>
      <c r="M59" s="24">
        <v>475</v>
      </c>
      <c r="S59" s="18" t="s">
        <v>50</v>
      </c>
      <c r="T59" s="24">
        <v>82.37</v>
      </c>
      <c r="U59" s="24">
        <v>50.8</v>
      </c>
      <c r="V59" s="24">
        <v>55.41</v>
      </c>
      <c r="W59" s="24">
        <f t="shared" si="4"/>
        <v>188.58</v>
      </c>
    </row>
    <row r="60" ht="25" customHeight="1" spans="2:23">
      <c r="B60" s="18" t="s">
        <v>51</v>
      </c>
      <c r="C60" s="24">
        <v>129.98</v>
      </c>
      <c r="D60" s="24">
        <v>191.67</v>
      </c>
      <c r="E60" s="24">
        <v>0</v>
      </c>
      <c r="F60" s="24">
        <f t="shared" si="3"/>
        <v>321.65</v>
      </c>
      <c r="I60">
        <v>17</v>
      </c>
      <c r="J60" s="18" t="s">
        <v>51</v>
      </c>
      <c r="K60" s="24">
        <v>35</v>
      </c>
      <c r="L60" s="24">
        <v>147</v>
      </c>
      <c r="M60" s="24">
        <v>35</v>
      </c>
      <c r="S60" s="18" t="s">
        <v>51</v>
      </c>
      <c r="T60" s="24">
        <v>142</v>
      </c>
      <c r="U60" s="24">
        <v>105.12</v>
      </c>
      <c r="V60" s="24">
        <v>62.03</v>
      </c>
      <c r="W60" s="24">
        <f t="shared" si="4"/>
        <v>309.15</v>
      </c>
    </row>
    <row r="61" ht="25" customHeight="1" spans="2:23">
      <c r="B61" s="18" t="s">
        <v>52</v>
      </c>
      <c r="C61" s="24">
        <v>129.75</v>
      </c>
      <c r="D61" s="24">
        <v>104.65</v>
      </c>
      <c r="E61" s="24">
        <v>0</v>
      </c>
      <c r="F61" s="24">
        <f t="shared" si="3"/>
        <v>234.4</v>
      </c>
      <c r="I61">
        <v>18</v>
      </c>
      <c r="J61" s="18" t="s">
        <v>52</v>
      </c>
      <c r="K61" s="24">
        <v>3600</v>
      </c>
      <c r="L61" s="24">
        <v>193</v>
      </c>
      <c r="M61" s="24">
        <v>2050</v>
      </c>
      <c r="S61" s="18" t="s">
        <v>52</v>
      </c>
      <c r="T61" s="24">
        <v>113.01</v>
      </c>
      <c r="U61" s="24">
        <v>111.59</v>
      </c>
      <c r="V61" s="24">
        <v>64.63</v>
      </c>
      <c r="W61" s="24">
        <f t="shared" si="4"/>
        <v>289.23</v>
      </c>
    </row>
    <row r="62" ht="25" customHeight="1" spans="2:23">
      <c r="B62" s="18" t="s">
        <v>53</v>
      </c>
      <c r="C62" s="24">
        <v>143</v>
      </c>
      <c r="D62" s="24">
        <v>87.43</v>
      </c>
      <c r="E62" s="24">
        <v>0</v>
      </c>
      <c r="F62" s="24">
        <f t="shared" si="3"/>
        <v>230.43</v>
      </c>
      <c r="I62">
        <v>19</v>
      </c>
      <c r="J62" s="18" t="s">
        <v>53</v>
      </c>
      <c r="K62" s="24">
        <v>3820</v>
      </c>
      <c r="L62" s="24">
        <v>255</v>
      </c>
      <c r="M62" s="24">
        <v>1050</v>
      </c>
      <c r="S62" s="18" t="s">
        <v>53</v>
      </c>
      <c r="T62" s="24">
        <v>213.96</v>
      </c>
      <c r="U62" s="24">
        <v>132.74</v>
      </c>
      <c r="V62" s="24">
        <v>75.43</v>
      </c>
      <c r="W62" s="24">
        <f t="shared" si="4"/>
        <v>422.13</v>
      </c>
    </row>
    <row r="63" ht="25" customHeight="1" spans="2:23">
      <c r="B63" s="18" t="s">
        <v>54</v>
      </c>
      <c r="C63" s="24">
        <v>199.3</v>
      </c>
      <c r="D63" s="24">
        <v>128.2</v>
      </c>
      <c r="E63" s="24">
        <v>0</v>
      </c>
      <c r="F63" s="24">
        <f t="shared" si="3"/>
        <v>327.5</v>
      </c>
      <c r="I63">
        <v>20</v>
      </c>
      <c r="J63" s="18" t="s">
        <v>54</v>
      </c>
      <c r="K63" s="24">
        <v>3220</v>
      </c>
      <c r="L63" s="24">
        <v>930</v>
      </c>
      <c r="M63" s="24">
        <v>1040</v>
      </c>
      <c r="S63" s="18" t="s">
        <v>54</v>
      </c>
      <c r="T63" s="24">
        <v>279.77</v>
      </c>
      <c r="U63" s="24">
        <v>209.56</v>
      </c>
      <c r="V63" s="24">
        <v>206.28</v>
      </c>
      <c r="W63" s="24">
        <f t="shared" si="4"/>
        <v>695.61</v>
      </c>
    </row>
    <row r="64" ht="25" customHeight="1" spans="2:23">
      <c r="B64" s="18" t="s">
        <v>55</v>
      </c>
      <c r="C64" s="24">
        <v>96.16</v>
      </c>
      <c r="D64" s="24">
        <v>78.32</v>
      </c>
      <c r="E64" s="24">
        <v>0</v>
      </c>
      <c r="F64" s="24">
        <f t="shared" si="3"/>
        <v>174.48</v>
      </c>
      <c r="I64">
        <v>21</v>
      </c>
      <c r="J64" s="18" t="s">
        <v>55</v>
      </c>
      <c r="K64" s="24">
        <v>3465</v>
      </c>
      <c r="L64" s="24">
        <v>187</v>
      </c>
      <c r="M64" s="24">
        <v>2100</v>
      </c>
      <c r="S64" s="18" t="s">
        <v>55</v>
      </c>
      <c r="T64" s="24">
        <v>73.35</v>
      </c>
      <c r="U64" s="24">
        <v>102.54</v>
      </c>
      <c r="V64" s="24">
        <v>67.5</v>
      </c>
      <c r="W64" s="24">
        <f t="shared" si="4"/>
        <v>243.39</v>
      </c>
    </row>
    <row r="65" ht="25" customHeight="1" spans="2:23">
      <c r="B65" s="18" t="s">
        <v>56</v>
      </c>
      <c r="C65" s="24">
        <v>136.44</v>
      </c>
      <c r="D65" s="24">
        <v>121.8</v>
      </c>
      <c r="E65" s="24">
        <v>0</v>
      </c>
      <c r="F65" s="24">
        <f t="shared" si="3"/>
        <v>258.24</v>
      </c>
      <c r="I65">
        <v>22</v>
      </c>
      <c r="J65" s="18" t="s">
        <v>56</v>
      </c>
      <c r="K65" s="24">
        <v>26</v>
      </c>
      <c r="L65" s="24">
        <v>0</v>
      </c>
      <c r="M65" s="24">
        <v>26</v>
      </c>
      <c r="S65" s="18" t="s">
        <v>56</v>
      </c>
      <c r="T65" s="24">
        <v>26.56</v>
      </c>
      <c r="U65" s="24">
        <v>32.12</v>
      </c>
      <c r="V65" s="24">
        <v>0.3</v>
      </c>
      <c r="W65" s="24">
        <f t="shared" si="4"/>
        <v>58.98</v>
      </c>
    </row>
    <row r="66" ht="25" customHeight="1" spans="2:23">
      <c r="B66" s="25" t="s">
        <v>42</v>
      </c>
      <c r="C66" s="34">
        <f>SUM(C44:C65)</f>
        <v>2434.78</v>
      </c>
      <c r="D66" s="34">
        <f t="shared" ref="D66:E66" si="5">SUM(D44:D65)</f>
        <v>4287.88</v>
      </c>
      <c r="E66" s="34">
        <f t="shared" si="5"/>
        <v>2903.16</v>
      </c>
      <c r="F66" s="34">
        <f t="shared" si="3"/>
        <v>9625.82</v>
      </c>
      <c r="J66" s="25" t="s">
        <v>42</v>
      </c>
      <c r="K66" s="27">
        <f>SUM(K44:K65)</f>
        <v>22424</v>
      </c>
      <c r="L66" s="27">
        <f t="shared" ref="L66:M66" si="6">SUM(L44:L65)</f>
        <v>2646.8</v>
      </c>
      <c r="M66" s="27">
        <f t="shared" si="6"/>
        <v>11744</v>
      </c>
      <c r="N66" s="28">
        <f>SUM(K66:M66)</f>
        <v>36814.8</v>
      </c>
      <c r="S66" s="35" t="s">
        <v>42</v>
      </c>
      <c r="T66" s="36">
        <f>SUM(T44:T65)</f>
        <v>1482.51</v>
      </c>
      <c r="U66" s="36">
        <f t="shared" ref="U66:V66" si="7">SUM(U44:U65)</f>
        <v>1143.56</v>
      </c>
      <c r="V66" s="36">
        <f t="shared" si="7"/>
        <v>890.61</v>
      </c>
      <c r="W66" s="36">
        <f t="shared" si="4"/>
        <v>3516.68</v>
      </c>
    </row>
    <row r="67" spans="2:23">
      <c r="C67" s="28"/>
      <c r="D67" s="28"/>
      <c r="E67" s="28"/>
      <c r="F67" s="37"/>
      <c r="T67" s="38"/>
    </row>
    <row r="68" spans="2:23">
      <c r="T68" s="28"/>
      <c r="U68" s="28"/>
    </row>
    <row r="70" spans="2:23">
      <c r="B70" s="1" t="s">
        <v>83</v>
      </c>
      <c r="J70" s="1" t="s">
        <v>84</v>
      </c>
      <c r="S70" s="1" t="s">
        <v>85</v>
      </c>
    </row>
    <row r="71" spans="2:23">
      <c r="B71" s="1" t="s">
        <v>86</v>
      </c>
      <c r="J71" s="1" t="s">
        <v>87</v>
      </c>
      <c r="S71" s="1" t="s">
        <v>88</v>
      </c>
    </row>
    <row r="72" ht="15.75"/>
    <row r="73" spans="2:23">
      <c r="B73" s="2" t="s">
        <v>89</v>
      </c>
      <c r="C73" s="2">
        <v>2023</v>
      </c>
      <c r="D73" s="2">
        <v>2024</v>
      </c>
      <c r="E73" s="2">
        <v>2025</v>
      </c>
      <c r="J73" s="2" t="s">
        <v>6</v>
      </c>
      <c r="K73" s="3" t="s">
        <v>90</v>
      </c>
      <c r="L73" s="3" t="s">
        <v>91</v>
      </c>
      <c r="S73" s="2" t="s">
        <v>92</v>
      </c>
      <c r="T73" s="2">
        <v>2022</v>
      </c>
      <c r="U73" s="2">
        <v>2023</v>
      </c>
      <c r="V73" s="2">
        <v>2024</v>
      </c>
      <c r="W73" s="2">
        <v>2025</v>
      </c>
    </row>
    <row r="74" ht="15.75" spans="2:23">
      <c r="B74" s="6" t="s">
        <v>93</v>
      </c>
      <c r="C74" s="8"/>
      <c r="D74" s="8"/>
      <c r="E74" s="8"/>
      <c r="J74" s="6" t="s">
        <v>12</v>
      </c>
      <c r="K74" s="7" t="s">
        <v>94</v>
      </c>
      <c r="L74" s="7" t="s">
        <v>95</v>
      </c>
      <c r="S74" s="6" t="s">
        <v>96</v>
      </c>
      <c r="T74" s="8"/>
      <c r="U74" s="8"/>
      <c r="V74" s="8"/>
      <c r="W74" s="8"/>
    </row>
    <row r="75" ht="15.75" spans="2:23">
      <c r="B75" s="46" t="s">
        <v>17</v>
      </c>
      <c r="C75" s="46" t="s">
        <v>18</v>
      </c>
      <c r="D75" s="46" t="s">
        <v>19</v>
      </c>
      <c r="E75" s="46" t="s">
        <v>20</v>
      </c>
      <c r="J75" s="46" t="s">
        <v>17</v>
      </c>
      <c r="K75" s="46" t="s">
        <v>18</v>
      </c>
      <c r="L75" s="46" t="s">
        <v>19</v>
      </c>
      <c r="S75" s="46" t="s">
        <v>17</v>
      </c>
      <c r="T75" s="46" t="s">
        <v>18</v>
      </c>
      <c r="U75" s="46" t="s">
        <v>19</v>
      </c>
      <c r="V75" s="46" t="s">
        <v>20</v>
      </c>
      <c r="W75" s="47" t="s">
        <v>82</v>
      </c>
    </row>
    <row r="76" ht="25" customHeight="1" spans="2:23">
      <c r="B76" s="18" t="s">
        <v>97</v>
      </c>
      <c r="C76" s="19">
        <v>339</v>
      </c>
      <c r="D76" s="19">
        <v>341</v>
      </c>
      <c r="E76" s="19">
        <v>344</v>
      </c>
      <c r="J76" s="18" t="s">
        <v>24</v>
      </c>
      <c r="K76" s="19">
        <v>2</v>
      </c>
      <c r="L76" s="19">
        <v>0</v>
      </c>
      <c r="S76" s="20" t="s">
        <v>98</v>
      </c>
      <c r="T76" s="39"/>
      <c r="U76" s="39"/>
      <c r="V76" s="39"/>
      <c r="W76" s="39"/>
    </row>
    <row r="77" ht="25" customHeight="1" spans="2:23">
      <c r="B77" s="18" t="s">
        <v>99</v>
      </c>
      <c r="C77" s="19">
        <v>1342</v>
      </c>
      <c r="D77" s="19">
        <v>1349</v>
      </c>
      <c r="E77" s="19">
        <v>1362</v>
      </c>
      <c r="J77" s="18" t="s">
        <v>27</v>
      </c>
      <c r="K77" s="19">
        <v>2</v>
      </c>
      <c r="L77" s="19">
        <v>0</v>
      </c>
      <c r="S77" s="18" t="s">
        <v>100</v>
      </c>
      <c r="T77" s="19" t="s">
        <v>101</v>
      </c>
      <c r="U77" s="19" t="s">
        <v>102</v>
      </c>
      <c r="V77" s="19" t="s">
        <v>103</v>
      </c>
      <c r="W77" s="19" t="s">
        <v>104</v>
      </c>
    </row>
    <row r="78" ht="25" customHeight="1" spans="2:23">
      <c r="B78" s="18" t="s">
        <v>105</v>
      </c>
      <c r="C78" s="19">
        <v>592</v>
      </c>
      <c r="D78" s="19">
        <v>595</v>
      </c>
      <c r="E78" s="19">
        <v>601</v>
      </c>
      <c r="J78" s="18" t="s">
        <v>30</v>
      </c>
      <c r="K78" s="19">
        <v>2</v>
      </c>
      <c r="L78" s="19">
        <v>0</v>
      </c>
      <c r="S78" s="18" t="s">
        <v>106</v>
      </c>
      <c r="T78" s="19" t="s">
        <v>107</v>
      </c>
      <c r="U78" s="19" t="s">
        <v>108</v>
      </c>
      <c r="V78" s="19" t="s">
        <v>109</v>
      </c>
      <c r="W78" s="19" t="s">
        <v>110</v>
      </c>
    </row>
    <row r="79" ht="25" customHeight="1" spans="2:23">
      <c r="B79" s="18" t="s">
        <v>111</v>
      </c>
      <c r="C79" s="19" t="s">
        <v>112</v>
      </c>
      <c r="D79" s="48" t="s">
        <v>112</v>
      </c>
      <c r="E79" s="19"/>
      <c r="J79" s="18" t="s">
        <v>32</v>
      </c>
      <c r="K79" s="19">
        <v>8</v>
      </c>
      <c r="L79" s="19">
        <v>5</v>
      </c>
      <c r="S79" s="20" t="s">
        <v>113</v>
      </c>
      <c r="T79" s="39"/>
      <c r="U79" s="39"/>
      <c r="V79" s="39"/>
      <c r="W79" s="39"/>
    </row>
    <row r="80" ht="25" customHeight="1" spans="2:23">
      <c r="B80" s="18" t="s">
        <v>114</v>
      </c>
      <c r="C80" s="19">
        <v>2258</v>
      </c>
      <c r="D80" s="19">
        <v>2270</v>
      </c>
      <c r="E80" s="19">
        <v>2292</v>
      </c>
      <c r="J80" s="18" t="s">
        <v>35</v>
      </c>
      <c r="K80" s="19">
        <v>9</v>
      </c>
      <c r="L80" s="19">
        <v>3</v>
      </c>
      <c r="S80" s="18" t="s">
        <v>115</v>
      </c>
      <c r="T80" s="19" t="s">
        <v>116</v>
      </c>
      <c r="U80" s="19" t="s">
        <v>117</v>
      </c>
      <c r="V80" s="19" t="s">
        <v>118</v>
      </c>
      <c r="W80" s="19" t="s">
        <v>119</v>
      </c>
    </row>
    <row r="81" ht="25" customHeight="1" spans="2:23">
      <c r="B81" s="18" t="s">
        <v>120</v>
      </c>
      <c r="C81" s="19">
        <v>7497</v>
      </c>
      <c r="D81" s="19">
        <v>7534</v>
      </c>
      <c r="E81" s="19">
        <v>7609</v>
      </c>
      <c r="J81" s="18" t="s">
        <v>37</v>
      </c>
      <c r="K81" s="19">
        <v>10</v>
      </c>
      <c r="L81" s="19">
        <v>7</v>
      </c>
      <c r="S81" s="18" t="s">
        <v>121</v>
      </c>
      <c r="T81" s="19" t="s">
        <v>122</v>
      </c>
      <c r="U81" s="19" t="s">
        <v>123</v>
      </c>
      <c r="V81" s="19" t="s">
        <v>124</v>
      </c>
      <c r="W81" s="19" t="s">
        <v>125</v>
      </c>
    </row>
    <row r="82" ht="33" customHeight="1" spans="2:23">
      <c r="B82" s="18" t="s">
        <v>126</v>
      </c>
      <c r="C82" s="19" t="s">
        <v>112</v>
      </c>
      <c r="D82" s="48" t="s">
        <v>112</v>
      </c>
      <c r="E82" s="19"/>
      <c r="J82" s="18" t="s">
        <v>39</v>
      </c>
      <c r="K82" s="19">
        <v>3</v>
      </c>
      <c r="L82" s="19">
        <v>2</v>
      </c>
      <c r="S82" s="20" t="s">
        <v>127</v>
      </c>
      <c r="T82" s="39"/>
      <c r="U82" s="39"/>
      <c r="V82" s="39"/>
      <c r="W82" s="39"/>
    </row>
    <row r="83" ht="25" customHeight="1" spans="2:23">
      <c r="B83" s="18" t="s">
        <v>128</v>
      </c>
      <c r="C83" s="19">
        <v>2400</v>
      </c>
      <c r="D83" s="19">
        <v>2412</v>
      </c>
      <c r="E83" s="19">
        <v>2436</v>
      </c>
      <c r="J83" s="18" t="s">
        <v>41</v>
      </c>
      <c r="K83" s="19">
        <v>6</v>
      </c>
      <c r="L83" s="19">
        <v>4</v>
      </c>
      <c r="S83" s="18" t="s">
        <v>129</v>
      </c>
      <c r="T83" s="19" t="s">
        <v>130</v>
      </c>
      <c r="U83" s="19" t="s">
        <v>130</v>
      </c>
      <c r="V83" s="19" t="s">
        <v>130</v>
      </c>
      <c r="W83" s="19" t="s">
        <v>130</v>
      </c>
    </row>
    <row r="84" ht="25" customHeight="1" spans="2:23">
      <c r="B84" s="18" t="s">
        <v>131</v>
      </c>
      <c r="C84" s="19">
        <v>7253</v>
      </c>
      <c r="D84" s="19">
        <v>7289</v>
      </c>
      <c r="E84" s="19">
        <v>7361</v>
      </c>
      <c r="J84" s="18" t="s">
        <v>44</v>
      </c>
      <c r="K84" s="19">
        <v>20</v>
      </c>
      <c r="L84" s="19">
        <v>15</v>
      </c>
    </row>
    <row r="85" ht="25" customHeight="1" spans="2:23">
      <c r="B85" s="25" t="s">
        <v>132</v>
      </c>
      <c r="C85" s="26">
        <f>SUM(C76:C84)</f>
        <v>21681</v>
      </c>
      <c r="D85" s="26">
        <f>SUM(D76:D84)</f>
        <v>21790</v>
      </c>
      <c r="E85" s="40">
        <f>SUM(E76:E84)</f>
        <v>22005</v>
      </c>
      <c r="J85" s="18" t="s">
        <v>42</v>
      </c>
      <c r="K85" s="19">
        <v>118</v>
      </c>
      <c r="L85" s="19">
        <v>86</v>
      </c>
    </row>
    <row r="86" ht="25" customHeight="1" spans="2:23">
      <c r="J86" s="18" t="s">
        <v>45</v>
      </c>
      <c r="K86" s="19">
        <v>17</v>
      </c>
      <c r="L86" s="19">
        <v>12</v>
      </c>
    </row>
    <row r="87" ht="25" customHeight="1" spans="2:23">
      <c r="J87" s="18" t="s">
        <v>46</v>
      </c>
      <c r="K87" s="19">
        <v>83</v>
      </c>
      <c r="L87" s="19">
        <v>60</v>
      </c>
    </row>
    <row r="88" ht="25" customHeight="1" spans="2:23">
      <c r="J88" s="18" t="s">
        <v>47</v>
      </c>
      <c r="K88" s="19">
        <v>20</v>
      </c>
      <c r="L88" s="19">
        <v>14</v>
      </c>
    </row>
    <row r="89" ht="25" customHeight="1" spans="2:23">
      <c r="J89" s="18" t="s">
        <v>48</v>
      </c>
      <c r="K89" s="19">
        <v>78</v>
      </c>
      <c r="L89" s="19">
        <v>57</v>
      </c>
    </row>
    <row r="90" ht="25" customHeight="1" spans="2:23">
      <c r="J90" s="18" t="s">
        <v>49</v>
      </c>
      <c r="K90" s="19">
        <v>134</v>
      </c>
      <c r="L90" s="19">
        <v>103</v>
      </c>
    </row>
    <row r="91" ht="25" customHeight="1" spans="2:23">
      <c r="J91" s="18" t="s">
        <v>50</v>
      </c>
      <c r="K91" s="19">
        <v>138</v>
      </c>
      <c r="L91" s="19">
        <v>98</v>
      </c>
    </row>
    <row r="92" ht="25" customHeight="1" spans="2:23">
      <c r="J92" s="18" t="s">
        <v>51</v>
      </c>
      <c r="K92" s="19">
        <v>84</v>
      </c>
      <c r="L92" s="19">
        <v>61</v>
      </c>
    </row>
    <row r="93" ht="25" customHeight="1" spans="2:23">
      <c r="J93" s="18" t="s">
        <v>52</v>
      </c>
      <c r="K93" s="19">
        <v>53</v>
      </c>
      <c r="L93" s="19">
        <v>40</v>
      </c>
    </row>
    <row r="94" ht="25" customHeight="1" spans="2:23">
      <c r="J94" s="18" t="s">
        <v>53</v>
      </c>
      <c r="K94" s="19">
        <v>706</v>
      </c>
      <c r="L94" s="19">
        <v>509</v>
      </c>
    </row>
    <row r="95" ht="25" customHeight="1" spans="2:23">
      <c r="J95" s="18" t="s">
        <v>54</v>
      </c>
      <c r="K95" s="19">
        <v>1715</v>
      </c>
      <c r="L95" s="19">
        <v>1237</v>
      </c>
    </row>
    <row r="96" ht="25" customHeight="1" spans="2:23">
      <c r="J96" s="18" t="s">
        <v>55</v>
      </c>
      <c r="K96" s="19">
        <v>31</v>
      </c>
      <c r="L96" s="19">
        <v>22</v>
      </c>
    </row>
    <row r="97" ht="25" customHeight="1" spans="2:15">
      <c r="J97" s="18" t="s">
        <v>56</v>
      </c>
      <c r="K97" s="19">
        <v>10</v>
      </c>
      <c r="L97" s="19">
        <v>7</v>
      </c>
    </row>
    <row r="98" ht="25" customHeight="1" spans="2:15">
      <c r="J98" s="25" t="s">
        <v>42</v>
      </c>
      <c r="K98" s="26">
        <f>SUM(K76:K97)</f>
        <v>3249</v>
      </c>
      <c r="L98" s="26">
        <f>SUM(L76:L97)</f>
        <v>2342</v>
      </c>
    </row>
    <row r="102" spans="2:15">
      <c r="B102" s="1" t="s">
        <v>133</v>
      </c>
      <c r="J102" s="1" t="s">
        <v>134</v>
      </c>
    </row>
    <row r="103" spans="2:15">
      <c r="B103" s="1" t="s">
        <v>135</v>
      </c>
      <c r="J103" s="1" t="s">
        <v>136</v>
      </c>
    </row>
    <row r="104" ht="15.75"/>
    <row r="105" spans="2:15">
      <c r="B105" s="2" t="s">
        <v>92</v>
      </c>
      <c r="C105" s="2">
        <v>2022</v>
      </c>
      <c r="D105" s="2">
        <v>2023</v>
      </c>
      <c r="E105" s="2">
        <v>2024</v>
      </c>
      <c r="F105" s="2">
        <v>2025</v>
      </c>
      <c r="J105" s="2" t="s">
        <v>6</v>
      </c>
      <c r="K105" s="4" t="s">
        <v>137</v>
      </c>
      <c r="L105" s="5"/>
      <c r="M105" s="5"/>
      <c r="N105" s="3"/>
      <c r="O105" s="3" t="s">
        <v>63</v>
      </c>
    </row>
    <row r="106" ht="15.75" spans="2:15">
      <c r="B106" s="6" t="s">
        <v>96</v>
      </c>
      <c r="C106" s="8"/>
      <c r="D106" s="8"/>
      <c r="E106" s="8"/>
      <c r="F106" s="8"/>
      <c r="J106" s="9" t="s">
        <v>12</v>
      </c>
      <c r="K106" s="10" t="s">
        <v>138</v>
      </c>
      <c r="L106" s="11"/>
      <c r="M106" s="11"/>
      <c r="N106" s="12"/>
      <c r="O106" s="30" t="s">
        <v>67</v>
      </c>
    </row>
    <row r="107" ht="15.75" spans="2:15">
      <c r="B107" s="46" t="s">
        <v>17</v>
      </c>
      <c r="C107" s="46" t="s">
        <v>18</v>
      </c>
      <c r="D107" s="46" t="s">
        <v>19</v>
      </c>
      <c r="E107" s="46" t="s">
        <v>20</v>
      </c>
      <c r="F107" s="47" t="s">
        <v>82</v>
      </c>
      <c r="J107" s="16"/>
      <c r="K107" s="17" t="s">
        <v>139</v>
      </c>
      <c r="L107" s="17" t="s">
        <v>140</v>
      </c>
      <c r="M107" s="2" t="s">
        <v>141</v>
      </c>
      <c r="N107" s="17" t="s">
        <v>142</v>
      </c>
      <c r="O107" s="31"/>
    </row>
    <row r="108" ht="25" customHeight="1" spans="2:15">
      <c r="B108" s="20" t="s">
        <v>98</v>
      </c>
      <c r="C108" s="41"/>
      <c r="D108" s="41"/>
      <c r="E108" s="41"/>
      <c r="F108" s="41"/>
      <c r="J108" s="14"/>
      <c r="K108" s="7" t="s">
        <v>143</v>
      </c>
      <c r="L108" s="7" t="s">
        <v>144</v>
      </c>
      <c r="M108" s="8"/>
      <c r="N108" s="7" t="s">
        <v>145</v>
      </c>
      <c r="O108" s="32"/>
    </row>
    <row r="109" ht="25" customHeight="1" spans="2:15">
      <c r="B109" s="18" t="s">
        <v>100</v>
      </c>
      <c r="C109" s="19">
        <v>8268.72</v>
      </c>
      <c r="D109" s="19">
        <v>8545.77</v>
      </c>
      <c r="E109" s="42">
        <v>9247.31</v>
      </c>
      <c r="F109" s="24">
        <f>F66</f>
        <v>9625.82</v>
      </c>
      <c r="J109" s="46" t="s">
        <v>17</v>
      </c>
      <c r="K109" s="46" t="s">
        <v>18</v>
      </c>
      <c r="L109" s="46" t="s">
        <v>19</v>
      </c>
      <c r="M109" s="46" t="s">
        <v>20</v>
      </c>
      <c r="N109" s="47" t="s">
        <v>82</v>
      </c>
      <c r="O109" s="47" t="s">
        <v>146</v>
      </c>
    </row>
    <row r="110" ht="25" customHeight="1" spans="2:15">
      <c r="B110" s="18" t="s">
        <v>106</v>
      </c>
      <c r="C110" s="19">
        <v>3399.55</v>
      </c>
      <c r="D110" s="19">
        <v>3456.94</v>
      </c>
      <c r="E110" s="42">
        <v>3484.56</v>
      </c>
      <c r="F110" s="24">
        <f>W66</f>
        <v>3516.68</v>
      </c>
      <c r="J110" s="18" t="s">
        <v>24</v>
      </c>
      <c r="K110" s="24">
        <f>[1]REKAP!$C$9</f>
        <v>0</v>
      </c>
      <c r="L110" s="24">
        <f>[1]REKAP!$D$9</f>
        <v>0</v>
      </c>
      <c r="M110" s="24">
        <f>[1]REKAP!$E$9</f>
        <v>8.885</v>
      </c>
      <c r="N110" s="24">
        <f>[1]REKAP!$F$9</f>
        <v>0</v>
      </c>
      <c r="O110" s="24">
        <f>SUM(K110:N110)</f>
        <v>8.885</v>
      </c>
    </row>
    <row r="111" ht="25" customHeight="1" spans="2:15">
      <c r="B111" s="20" t="s">
        <v>113</v>
      </c>
      <c r="C111" s="41"/>
      <c r="D111" s="41"/>
      <c r="E111" s="41"/>
      <c r="F111" s="41"/>
      <c r="J111" s="18" t="s">
        <v>27</v>
      </c>
      <c r="K111" s="24">
        <f>[1]REKAP!$C$7</f>
        <v>0</v>
      </c>
      <c r="L111" s="24">
        <f>[1]REKAP!$D$7</f>
        <v>0</v>
      </c>
      <c r="M111" s="24">
        <f>[1]REKAP!$E$7</f>
        <v>9.065</v>
      </c>
      <c r="N111" s="24">
        <f>[1]REKAP!$F$7</f>
        <v>0</v>
      </c>
      <c r="O111" s="24">
        <f t="shared" ref="O111:O131" si="8">SUM(K111:N111)</f>
        <v>9.065</v>
      </c>
    </row>
    <row r="112" ht="25" customHeight="1" spans="2:15">
      <c r="B112" s="18" t="s">
        <v>115</v>
      </c>
      <c r="C112" s="19">
        <v>176.27</v>
      </c>
      <c r="D112" s="19">
        <v>200.39</v>
      </c>
      <c r="E112" s="42">
        <v>276.8</v>
      </c>
      <c r="F112" s="24">
        <f>L132</f>
        <v>299.046</v>
      </c>
      <c r="J112" s="18" t="s">
        <v>30</v>
      </c>
      <c r="K112" s="24">
        <f>[1]REKAP!$C$8</f>
        <v>0</v>
      </c>
      <c r="L112" s="24">
        <f>[1]REKAP!$D$8</f>
        <v>0</v>
      </c>
      <c r="M112" s="24">
        <f>[1]REKAP!$E$8</f>
        <v>7.355</v>
      </c>
      <c r="N112" s="24">
        <f>[1]REKAP!$F$8</f>
        <v>0</v>
      </c>
      <c r="O112" s="24">
        <f t="shared" si="8"/>
        <v>7.355</v>
      </c>
    </row>
    <row r="113" ht="25" customHeight="1" spans="2:15">
      <c r="B113" s="18" t="s">
        <v>121</v>
      </c>
      <c r="C113" s="19">
        <v>120.01</v>
      </c>
      <c r="D113" s="19">
        <v>141.2</v>
      </c>
      <c r="E113" s="42">
        <v>224.38</v>
      </c>
      <c r="F113" s="24">
        <f>K132</f>
        <v>251.806</v>
      </c>
      <c r="J113" s="18" t="s">
        <v>32</v>
      </c>
      <c r="K113" s="24">
        <f>[1]REKAP!$C$11</f>
        <v>0</v>
      </c>
      <c r="L113" s="24">
        <f>[1]REKAP!$D$11</f>
        <v>0</v>
      </c>
      <c r="M113" s="24">
        <f>[1]REKAP!$E$11</f>
        <v>8.595</v>
      </c>
      <c r="N113" s="24">
        <f>[1]REKAP!$F$11</f>
        <v>0</v>
      </c>
      <c r="O113" s="24">
        <f t="shared" si="8"/>
        <v>8.595</v>
      </c>
    </row>
    <row r="114" ht="25" customHeight="1" spans="2:15">
      <c r="B114" s="20" t="s">
        <v>127</v>
      </c>
      <c r="C114" s="41"/>
      <c r="D114" s="41"/>
      <c r="E114" s="43"/>
      <c r="F114" s="44"/>
      <c r="J114" s="18" t="s">
        <v>35</v>
      </c>
      <c r="K114" s="24">
        <f>[1]REKAP!$C$10</f>
        <v>0</v>
      </c>
      <c r="L114" s="24">
        <f>[1]REKAP!$D$10</f>
        <v>0</v>
      </c>
      <c r="M114" s="24">
        <f>[1]REKAP!$E$10</f>
        <v>9.775</v>
      </c>
      <c r="N114" s="24">
        <f>[1]REKAP!$F$10</f>
        <v>0</v>
      </c>
      <c r="O114" s="24">
        <f t="shared" si="8"/>
        <v>9.775</v>
      </c>
    </row>
    <row r="115" ht="25" customHeight="1" spans="2:15">
      <c r="B115" s="18" t="s">
        <v>129</v>
      </c>
      <c r="C115" s="19" t="s">
        <v>112</v>
      </c>
      <c r="D115" s="19" t="s">
        <v>112</v>
      </c>
      <c r="E115" s="48" t="s">
        <v>112</v>
      </c>
      <c r="F115" s="48" t="s">
        <v>112</v>
      </c>
      <c r="J115" s="18" t="s">
        <v>37</v>
      </c>
      <c r="K115" s="24">
        <f>[1]REKAP!$C$18</f>
        <v>65.452</v>
      </c>
      <c r="L115" s="24">
        <f>[1]REKAP!$D$18</f>
        <v>70.643</v>
      </c>
      <c r="M115" s="24">
        <f>[1]REKAP!$E$18</f>
        <v>10.905</v>
      </c>
      <c r="N115" s="24">
        <f>[1]REKAP!$F$18</f>
        <v>0</v>
      </c>
      <c r="O115" s="24">
        <f t="shared" si="8"/>
        <v>147</v>
      </c>
    </row>
    <row r="116" ht="25" customHeight="1" spans="2:15">
      <c r="J116" s="18" t="s">
        <v>39</v>
      </c>
      <c r="K116" s="24">
        <f>[1]REKAP!$C$22</f>
        <v>0</v>
      </c>
      <c r="L116" s="24">
        <f>[1]REKAP!$D$22</f>
        <v>0</v>
      </c>
      <c r="M116" s="24">
        <f>[1]REKAP!$E$22</f>
        <v>10.615</v>
      </c>
      <c r="N116" s="24">
        <f>[1]REKAP!$F$22</f>
        <v>0</v>
      </c>
      <c r="O116" s="24">
        <f t="shared" si="8"/>
        <v>10.615</v>
      </c>
    </row>
    <row r="117" ht="25" customHeight="1" spans="2:15">
      <c r="J117" s="18" t="s">
        <v>41</v>
      </c>
      <c r="K117" s="24">
        <f>[1]REKAP!$C$23</f>
        <v>0</v>
      </c>
      <c r="L117" s="24">
        <f>[1]REKAP!$D$23</f>
        <v>0</v>
      </c>
      <c r="M117" s="24">
        <f>[1]REKAP!$E$23</f>
        <v>9.565</v>
      </c>
      <c r="N117" s="24">
        <f>[1]REKAP!$F$23</f>
        <v>0</v>
      </c>
      <c r="O117" s="24">
        <f t="shared" si="8"/>
        <v>9.565</v>
      </c>
    </row>
    <row r="118" ht="25" customHeight="1" spans="2:15">
      <c r="J118" s="18" t="s">
        <v>44</v>
      </c>
      <c r="K118" s="24">
        <v>0</v>
      </c>
      <c r="L118" s="24">
        <f>[1]REKAP!$D$12</f>
        <v>0</v>
      </c>
      <c r="M118" s="24">
        <f>[1]REKAP!$E$12</f>
        <v>56.695</v>
      </c>
      <c r="N118" s="24">
        <f>[1]REKAP!$F$12</f>
        <v>28.93</v>
      </c>
      <c r="O118" s="24">
        <f t="shared" si="8"/>
        <v>85.625</v>
      </c>
    </row>
    <row r="119" ht="25" customHeight="1" spans="2:15">
      <c r="J119" s="18" t="s">
        <v>42</v>
      </c>
      <c r="K119" s="24">
        <f>[1]REKAP!$C$13</f>
        <v>0</v>
      </c>
      <c r="L119" s="24">
        <f>[1]REKAP!$D$13</f>
        <v>2.255</v>
      </c>
      <c r="M119" s="24">
        <f>[1]REKAP!$E$13</f>
        <v>59.875</v>
      </c>
      <c r="N119" s="24">
        <f>[1]REKAP!$F$13</f>
        <v>28.58</v>
      </c>
      <c r="O119" s="24">
        <f t="shared" si="8"/>
        <v>90.71</v>
      </c>
    </row>
    <row r="120" ht="25" customHeight="1" spans="2:15">
      <c r="J120" s="18" t="s">
        <v>45</v>
      </c>
      <c r="K120" s="24">
        <f>[1]REKAP!$C$14</f>
        <v>0</v>
      </c>
      <c r="L120" s="24">
        <f>[1]REKAP!$D$14</f>
        <v>0</v>
      </c>
      <c r="M120" s="24">
        <f>[1]REKAP!$E$14</f>
        <v>11.115</v>
      </c>
      <c r="N120" s="24">
        <f>[1]REKAP!$F$14</f>
        <v>21.64</v>
      </c>
      <c r="O120" s="24">
        <f t="shared" si="8"/>
        <v>32.755</v>
      </c>
    </row>
    <row r="121" ht="25" customHeight="1" spans="2:15">
      <c r="J121" s="18" t="s">
        <v>46</v>
      </c>
      <c r="K121" s="24">
        <f>[1]REKAP!$C$17</f>
        <v>0</v>
      </c>
      <c r="L121" s="24">
        <f>[1]REKAP!$D$17</f>
        <v>0</v>
      </c>
      <c r="M121" s="24">
        <f>[1]REKAP!$E$17</f>
        <v>13.595</v>
      </c>
      <c r="N121" s="24">
        <f>[1]REKAP!$F$17</f>
        <v>0</v>
      </c>
      <c r="O121" s="24">
        <f t="shared" si="8"/>
        <v>13.595</v>
      </c>
    </row>
    <row r="122" ht="25" customHeight="1" spans="2:15">
      <c r="J122" s="18" t="s">
        <v>47</v>
      </c>
      <c r="K122" s="24">
        <f>[1]REKAP!$C$15</f>
        <v>0</v>
      </c>
      <c r="L122" s="24">
        <f>[1]REKAP!$D$15</f>
        <v>0</v>
      </c>
      <c r="M122" s="24">
        <f>[1]REKAP!$E$15</f>
        <v>11.855</v>
      </c>
      <c r="N122" s="24">
        <f>[1]REKAP!$F$15</f>
        <v>0</v>
      </c>
      <c r="O122" s="24">
        <f t="shared" si="8"/>
        <v>11.855</v>
      </c>
    </row>
    <row r="123" ht="25" customHeight="1" spans="2:15">
      <c r="J123" s="18" t="s">
        <v>48</v>
      </c>
      <c r="K123" s="24">
        <f>[1]REKAP!$C$16</f>
        <v>0</v>
      </c>
      <c r="L123" s="24">
        <f>[1]REKAP!$D$16</f>
        <v>0</v>
      </c>
      <c r="M123" s="24">
        <f>[1]REKAP!$E$16</f>
        <v>20.145</v>
      </c>
      <c r="N123" s="24">
        <f>[1]REKAP!$F$16</f>
        <v>20.94</v>
      </c>
      <c r="O123" s="24">
        <f t="shared" si="8"/>
        <v>41.085</v>
      </c>
    </row>
    <row r="124" ht="25" customHeight="1" spans="2:15">
      <c r="J124" s="18" t="s">
        <v>49</v>
      </c>
      <c r="K124" s="24">
        <f>[1]REKAP!$C$19</f>
        <v>54.812</v>
      </c>
      <c r="L124" s="24">
        <f>[1]REKAP!$D$19</f>
        <v>75.901</v>
      </c>
      <c r="M124" s="24">
        <f>[1]REKAP!$E$19</f>
        <v>10.495</v>
      </c>
      <c r="N124" s="24">
        <f>[1]REKAP!$F$19</f>
        <v>20.41</v>
      </c>
      <c r="O124" s="24">
        <f t="shared" si="8"/>
        <v>161.618</v>
      </c>
    </row>
    <row r="125" ht="25" customHeight="1" spans="2:15">
      <c r="J125" s="18" t="s">
        <v>50</v>
      </c>
      <c r="K125" s="24">
        <f>[1]REKAP!$C$20</f>
        <v>49.12</v>
      </c>
      <c r="L125" s="24">
        <f>[1]REKAP!$D$20</f>
        <v>59.435</v>
      </c>
      <c r="M125" s="24">
        <f>[1]REKAP!$E$20</f>
        <v>6.685</v>
      </c>
      <c r="N125" s="24">
        <f>[1]REKAP!$F$20</f>
        <v>20.76</v>
      </c>
      <c r="O125" s="24">
        <f t="shared" si="8"/>
        <v>136</v>
      </c>
    </row>
    <row r="126" ht="25" customHeight="1" spans="2:15">
      <c r="J126" s="18" t="s">
        <v>51</v>
      </c>
      <c r="K126" s="24">
        <f>[1]REKAP!$C$26</f>
        <v>0</v>
      </c>
      <c r="L126" s="24">
        <f>[1]REKAP!$D$26</f>
        <v>4.09</v>
      </c>
      <c r="M126" s="24">
        <f>[1]REKAP!$E$26</f>
        <v>26.955</v>
      </c>
      <c r="N126" s="24">
        <f>[1]REKAP!$F$26</f>
        <v>27.905</v>
      </c>
      <c r="O126" s="24">
        <f t="shared" si="8"/>
        <v>58.95</v>
      </c>
    </row>
    <row r="127" ht="25" customHeight="1" spans="2:15">
      <c r="J127" s="18" t="s">
        <v>52</v>
      </c>
      <c r="K127" s="24">
        <f>[1]REKAP!$C$28</f>
        <v>0</v>
      </c>
      <c r="L127" s="24">
        <f>[1]REKAP!$D$28</f>
        <v>0</v>
      </c>
      <c r="M127" s="24">
        <f>[1]REKAP!$E$28</f>
        <v>10.275</v>
      </c>
      <c r="N127" s="24">
        <f>[1]REKAP!$F$28</f>
        <v>41.72</v>
      </c>
      <c r="O127" s="24">
        <f t="shared" si="8"/>
        <v>51.995</v>
      </c>
    </row>
    <row r="128" ht="25" customHeight="1" spans="2:15">
      <c r="J128" s="18" t="s">
        <v>53</v>
      </c>
      <c r="K128" s="24">
        <f>[1]REKAP!$C$24</f>
        <v>43.36</v>
      </c>
      <c r="L128" s="24">
        <f>[1]REKAP!$D$24</f>
        <v>84.286</v>
      </c>
      <c r="M128" s="24">
        <f>[1]REKAP!$E$24</f>
        <v>5.095</v>
      </c>
      <c r="N128" s="24">
        <f>[1]REKAP!$F$24</f>
        <v>53.955</v>
      </c>
      <c r="O128" s="24">
        <f t="shared" si="8"/>
        <v>186.696</v>
      </c>
    </row>
    <row r="129" ht="25" customHeight="1" spans="10:19">
      <c r="J129" s="18" t="s">
        <v>54</v>
      </c>
      <c r="K129" s="24">
        <f>[1]REKAP!$C$25</f>
        <v>39.062</v>
      </c>
      <c r="L129" s="24">
        <f>[1]REKAP!$D$25</f>
        <v>2.436</v>
      </c>
      <c r="M129" s="24">
        <f>[1]REKAP!$E$25</f>
        <v>9.385</v>
      </c>
      <c r="N129" s="24">
        <f>[1]REKAP!$F$25</f>
        <v>33.93</v>
      </c>
      <c r="O129" s="24">
        <f t="shared" si="8"/>
        <v>84.813</v>
      </c>
    </row>
    <row r="130" ht="25" customHeight="1" spans="10:19">
      <c r="J130" s="18" t="s">
        <v>55</v>
      </c>
      <c r="K130" s="24">
        <f>[1]REKAP!$C$21</f>
        <v>0</v>
      </c>
      <c r="L130" s="24">
        <f>[1]REKAP!$D$21</f>
        <v>0</v>
      </c>
      <c r="M130" s="24">
        <f>[1]REKAP!$E$21</f>
        <v>8.525</v>
      </c>
      <c r="N130" s="24">
        <f>[1]REKAP!$F$21</f>
        <v>0</v>
      </c>
      <c r="O130" s="24">
        <f t="shared" si="8"/>
        <v>8.525</v>
      </c>
    </row>
    <row r="131" ht="25" customHeight="1" spans="10:19">
      <c r="J131" s="18" t="s">
        <v>56</v>
      </c>
      <c r="K131" s="24">
        <f>[1]REKAP!$C$27</f>
        <v>0</v>
      </c>
      <c r="L131" s="24">
        <f>[1]REKAP!$D$27</f>
        <v>0</v>
      </c>
      <c r="M131" s="24">
        <f>[1]REKAP!$E$27</f>
        <v>9.587</v>
      </c>
      <c r="N131" s="24">
        <f>[1]REKAP!$F$27</f>
        <v>0</v>
      </c>
      <c r="O131" s="24">
        <f t="shared" si="8"/>
        <v>9.587</v>
      </c>
      <c r="P131" s="1"/>
      <c r="Q131" s="28"/>
      <c r="S131">
        <f>(O132-Q132)/O132*100</f>
        <v>100</v>
      </c>
    </row>
    <row r="132" ht="25" customHeight="1" spans="10:19">
      <c r="J132" s="25" t="s">
        <v>42</v>
      </c>
      <c r="K132" s="27">
        <f>SUM(K110:K131)</f>
        <v>251.806</v>
      </c>
      <c r="L132" s="27">
        <f t="shared" ref="L132:N132" si="9">SUM(L110:L131)</f>
        <v>299.046</v>
      </c>
      <c r="M132" s="27">
        <f t="shared" si="9"/>
        <v>335.042</v>
      </c>
      <c r="N132" s="27">
        <f t="shared" si="9"/>
        <v>298.77</v>
      </c>
      <c r="O132" s="36">
        <f t="shared" ref="O132" si="10">SUM(K132:N132)</f>
        <v>1184.664</v>
      </c>
      <c r="Q132" s="45"/>
    </row>
  </sheetData>
  <mergeCells count="25">
    <mergeCell ref="K5:M5"/>
    <mergeCell ref="T5:V5"/>
    <mergeCell ref="K6:M6"/>
    <mergeCell ref="T6:V6"/>
    <mergeCell ref="C39:E39"/>
    <mergeCell ref="K39:M39"/>
    <mergeCell ref="T39:V39"/>
    <mergeCell ref="C40:E40"/>
    <mergeCell ref="K40:M40"/>
    <mergeCell ref="T40:V40"/>
    <mergeCell ref="K105:N105"/>
    <mergeCell ref="K106:N106"/>
    <mergeCell ref="C73:C74"/>
    <mergeCell ref="C105:C106"/>
    <mergeCell ref="D73:D74"/>
    <mergeCell ref="D105:D106"/>
    <mergeCell ref="E5:E6"/>
    <mergeCell ref="E73:E74"/>
    <mergeCell ref="E105:E106"/>
    <mergeCell ref="F105:F106"/>
    <mergeCell ref="M107:M108"/>
    <mergeCell ref="T73:T74"/>
    <mergeCell ref="U73:U74"/>
    <mergeCell ref="V73:V74"/>
    <mergeCell ref="W73:W74"/>
  </mergeCells>
  <pageMargins left="0.7" right="0.7" top="0.75" bottom="0.75" header="0.3" footer="0.3"/>
  <pageSetup paperSize="9" scale="25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Dinas Perikanan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BENDAHARA-PC</dc:creator>
  <cp:lastModifiedBy>Dini RD</cp:lastModifiedBy>
  <dcterms:created xsi:type="dcterms:W3CDTF">2025-01-15T01:55:00Z</dcterms:created>
  <dcterms:modified xsi:type="dcterms:W3CDTF">2026-06-30T05:12:26Z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33D2B422CF79433A8451DAE255D6B6AE_13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