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9" i="8" l="1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9" i="8"/>
  <c r="C23" i="7"/>
  <c r="C18" i="7"/>
  <c r="C12" i="7"/>
  <c r="C23" i="5"/>
  <c r="C18" i="5"/>
  <c r="C12" i="5"/>
  <c r="C28" i="4"/>
  <c r="C27" i="4"/>
  <c r="C25" i="4"/>
  <c r="C24" i="4"/>
  <c r="C23" i="4"/>
  <c r="C22" i="4"/>
  <c r="C20" i="4"/>
  <c r="C19" i="4"/>
  <c r="C18" i="4"/>
  <c r="C17" i="4"/>
  <c r="C16" i="4"/>
  <c r="C15" i="4"/>
  <c r="C14" i="4"/>
  <c r="C13" i="4"/>
  <c r="C12" i="4"/>
  <c r="C9" i="4"/>
  <c r="C28" i="1"/>
  <c r="C27" i="1"/>
  <c r="C25" i="1"/>
  <c r="C24" i="1"/>
  <c r="C23" i="1"/>
  <c r="C22" i="1"/>
  <c r="C20" i="1"/>
  <c r="C19" i="1"/>
  <c r="C18" i="1"/>
  <c r="C17" i="1"/>
  <c r="C16" i="1"/>
  <c r="C15" i="1"/>
  <c r="C14" i="1"/>
  <c r="C13" i="1"/>
  <c r="C12" i="1"/>
  <c r="C9" i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<sst xmlns="http://schemas.openxmlformats.org/spreadsheetml/2006/main" count="206" uniqueCount="43">
  <si>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</si>
  <si>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</si>
  <si>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</si>
  <si>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</si>
  <si>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</si>
  <si>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</si>
  <si>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</si>
  <si>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</si>
  <si>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</si>
  <si>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</si>
  <si>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</si>
  <si>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</si>
  <si>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</si>
  <si>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</si>
  <si>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</si>
  <si>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</si>
  <si>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</si>
  <si>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</si>
  <si>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</si>
  <si>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</si>
  <si>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</si>
  <si>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</si>
  <si>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</si>
  <si>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</si>
  <si>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</si>
  <si>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</si>
  <si>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</si>
  <si>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</si>
  <si>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</si>
  <si>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</si>
  <si>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</si>
  <si>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</si>
  <si>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</si>
  <si>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KELAPA</t>
  </si>
  <si>
    <t>: 2022</t>
  </si>
  <si>
    <t>Jumlah</t>
  </si>
  <si>
    <t>JUMLAH PETANI TANAMAN PERKEBUNAN KELAPA MENURUT KECAMATAN DAN KEADAAN TANAMAN TAHUN 2022</t>
  </si>
  <si>
    <t>LUAS AREAL TANAMAN BELUM MENGHASILKAN PERKEBUNAN KELAPA MENURUT KECAMATAN DAN KEADAAN TANAMAN TAHUN 2022</t>
  </si>
  <si>
    <t>PRODUKTIVITAS TANAMAN PERKEBUNAN KELAPA MENURUT KECAMATAN DAN KEADAAN TANAMAN TAHUN 2022</t>
  </si>
  <si>
    <t>PRODUKSI TANAMAN PERKEBUNAN KELAPA MENURUT KECAMATAN DAN KEADAAN TANAMAN TAHUN 2022</t>
  </si>
  <si>
    <t>JUMLAH LUAS AREAL TANAMAN PERKEBUNAN KELAPA MENURUT KECAMATAN DAN KEADAAN TANAMAN TAHUN 2022</t>
  </si>
  <si>
    <t>LUAS AREAL TANAMAN RUSAK/ TANAMAN TIDAK MENGHASILKAN PERKEBUNAN KELAPA MENURUT KECAMATAN DAN KEADAAN TANAMAN TAHUN 2022</t>
  </si>
  <si>
    <t>LUAS AREAL TANAMAN MENGHASILKAN PERKEBUNAN KELAPA MENURUT KECAMATAN DAN KEADAAN TANAMAN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</si>
</sst>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5" fillId="0" borderId="14" xfId="1" applyNumberFormat="1" applyFont="1" applyBorder="1" applyAlignment="1">
      <alignment horizontal="right" vertical="center" wrapText="1"/>
    </xf>
    <xf numFmtId="3" fontId="5" fillId="0" borderId="15" xfId="1" applyNumberFormat="1" applyFont="1" applyBorder="1" applyAlignment="1">
      <alignment horizontal="right" vertical="center" wrapText="1"/>
    </xf>
    <xf numFmtId="3" fontId="5" fillId="0" borderId="16" xfId="1" applyNumberFormat="1" applyFont="1" applyBorder="1" applyAlignment="1">
      <alignment horizontal="right" vertical="center" wrapText="1"/>
    </xf>
    <xf numFmtId="1" fontId="5" fillId="0" borderId="14" xfId="1" applyNumberFormat="1" applyFont="1" applyBorder="1" applyAlignment="1">
      <alignment horizontal="right" vertical="center" wrapText="1"/>
    </xf>
    <xf numFmtId="1" fontId="5" fillId="0" borderId="15" xfId="1" applyNumberFormat="1" applyFont="1" applyBorder="1" applyAlignment="1">
      <alignment horizontal="right" vertical="center" wrapText="1"/>
    </xf>
    <xf numFmtId="1" fontId="5" fillId="0" borderId="16" xfId="1" applyNumberFormat="1" applyFont="1" applyBorder="1" applyAlignment="1">
      <alignment horizontal="right" vertical="center" wrapText="1"/>
    </xf>
    <xf numFmtId="4" fontId="5" fillId="0" borderId="14" xfId="1" applyNumberFormat="1" applyFont="1" applyBorder="1" applyAlignment="1">
      <alignment horizontal="right" vertical="center" wrapText="1"/>
    </xf>
    <xf numFmtId="4" fontId="5" fillId="0" borderId="15" xfId="1" applyNumberFormat="1" applyFont="1" applyBorder="1" applyAlignment="1">
      <alignment horizontal="right" vertical="center" wrapText="1"/>
    </xf>
    <xf numFmtId="4" fontId="5" fillId="0" borderId="16" xfId="1" applyNumberFormat="1" applyFont="1" applyBorder="1" applyAlignment="1">
      <alignment horizontal="right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37" fontId="5" fillId="0" borderId="22" xfId="2" applyNumberFormat="1" applyFont="1" applyBorder="1" applyAlignment="1">
      <alignment horizontal="center" vertical="center" wrapText="1"/>
    </xf>
    <xf numFmtId="3" fontId="5" fillId="0" borderId="22" xfId="1" applyNumberFormat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F7" sqref="F7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36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0" t="s">
        <v>31</v>
      </c>
    </row>
    <row r="8" spans="1:3" ht="15.75" thickBot="1" x14ac:dyDescent="0.3">
      <c r="A8" s="37"/>
      <c r="B8" s="39"/>
      <c r="C8" s="41"/>
    </row>
    <row r="9" spans="1:3" x14ac:dyDescent="0.25">
      <c r="A9" s="9">
        <v>1</v>
      </c>
      <c r="B9" s="12" t="s">
        <v>6</v>
      </c>
      <c r="C9" s="30">
        <v>350</v>
      </c>
    </row>
    <row r="10" spans="1:3" x14ac:dyDescent="0.25">
      <c r="A10" s="10">
        <v>2</v>
      </c>
      <c r="B10" s="13" t="s">
        <v>7</v>
      </c>
      <c r="C10" s="31">
        <v>121</v>
      </c>
    </row>
    <row r="11" spans="1:3" x14ac:dyDescent="0.25">
      <c r="A11" s="10">
        <v>3</v>
      </c>
      <c r="B11" s="13" t="s">
        <v>8</v>
      </c>
      <c r="C11" s="31">
        <v>215</v>
      </c>
    </row>
    <row r="12" spans="1:3" x14ac:dyDescent="0.25">
      <c r="A12" s="10">
        <v>4</v>
      </c>
      <c r="B12" s="13" t="s">
        <v>9</v>
      </c>
      <c r="C12" s="31">
        <v>179</v>
      </c>
    </row>
    <row r="13" spans="1:3" x14ac:dyDescent="0.25">
      <c r="A13" s="10">
        <v>5</v>
      </c>
      <c r="B13" s="13" t="s">
        <v>10</v>
      </c>
      <c r="C13" s="31">
        <v>170</v>
      </c>
    </row>
    <row r="14" spans="1:3" x14ac:dyDescent="0.25">
      <c r="A14" s="10">
        <v>6</v>
      </c>
      <c r="B14" s="13" t="s">
        <v>11</v>
      </c>
      <c r="C14" s="31">
        <v>67</v>
      </c>
    </row>
    <row r="15" spans="1:3" x14ac:dyDescent="0.25">
      <c r="A15" s="10">
        <v>7</v>
      </c>
      <c r="B15" s="13" t="s">
        <v>12</v>
      </c>
      <c r="C15" s="32">
        <v>180</v>
      </c>
    </row>
    <row r="16" spans="1:3" x14ac:dyDescent="0.25">
      <c r="A16" s="10">
        <v>8</v>
      </c>
      <c r="B16" s="13" t="s">
        <v>13</v>
      </c>
      <c r="C16" s="33">
        <v>750</v>
      </c>
    </row>
    <row r="17" spans="1:3" x14ac:dyDescent="0.25">
      <c r="A17" s="10">
        <v>9</v>
      </c>
      <c r="B17" s="13" t="s">
        <v>14</v>
      </c>
      <c r="C17" s="33">
        <v>709</v>
      </c>
    </row>
    <row r="18" spans="1:3" x14ac:dyDescent="0.25">
      <c r="A18" s="10">
        <v>10</v>
      </c>
      <c r="B18" s="13" t="s">
        <v>15</v>
      </c>
      <c r="C18" s="33">
        <v>4957</v>
      </c>
    </row>
    <row r="19" spans="1:3" x14ac:dyDescent="0.25">
      <c r="A19" s="10">
        <v>11</v>
      </c>
      <c r="B19" s="13" t="s">
        <v>16</v>
      </c>
      <c r="C19" s="33">
        <v>915</v>
      </c>
    </row>
    <row r="20" spans="1:3" x14ac:dyDescent="0.25">
      <c r="A20" s="10">
        <v>12</v>
      </c>
      <c r="B20" s="13" t="s">
        <v>17</v>
      </c>
      <c r="C20" s="33">
        <v>1237</v>
      </c>
    </row>
    <row r="21" spans="1:3" x14ac:dyDescent="0.25">
      <c r="A21" s="10">
        <v>13</v>
      </c>
      <c r="B21" s="13" t="s">
        <v>18</v>
      </c>
      <c r="C21" s="31">
        <v>229</v>
      </c>
    </row>
    <row r="22" spans="1:3" x14ac:dyDescent="0.25">
      <c r="A22" s="10">
        <v>14</v>
      </c>
      <c r="B22" s="13" t="s">
        <v>19</v>
      </c>
      <c r="C22" s="32">
        <v>677</v>
      </c>
    </row>
    <row r="23" spans="1:3" x14ac:dyDescent="0.25">
      <c r="A23" s="10">
        <v>15</v>
      </c>
      <c r="B23" s="13" t="s">
        <v>20</v>
      </c>
      <c r="C23" s="33">
        <v>1164</v>
      </c>
    </row>
    <row r="24" spans="1:3" x14ac:dyDescent="0.25">
      <c r="A24" s="10">
        <v>16</v>
      </c>
      <c r="B24" s="13" t="s">
        <v>21</v>
      </c>
      <c r="C24" s="31">
        <v>532</v>
      </c>
    </row>
    <row r="25" spans="1:3" x14ac:dyDescent="0.25">
      <c r="A25" s="10">
        <v>17</v>
      </c>
      <c r="B25" s="13" t="s">
        <v>22</v>
      </c>
      <c r="C25" s="31">
        <v>578</v>
      </c>
    </row>
    <row r="26" spans="1:3" x14ac:dyDescent="0.25">
      <c r="A26" s="10">
        <v>18</v>
      </c>
      <c r="B26" s="13" t="s">
        <v>23</v>
      </c>
      <c r="C26" s="31">
        <v>228</v>
      </c>
    </row>
    <row r="27" spans="1:3" x14ac:dyDescent="0.25">
      <c r="A27" s="10">
        <v>19</v>
      </c>
      <c r="B27" s="13" t="s">
        <v>24</v>
      </c>
      <c r="C27" s="32">
        <v>1006</v>
      </c>
    </row>
    <row r="28" spans="1:3" ht="15.75" thickBot="1" x14ac:dyDescent="0.3">
      <c r="A28" s="11">
        <v>20</v>
      </c>
      <c r="B28" s="14" t="s">
        <v>25</v>
      </c>
      <c r="C28" s="34">
        <v>546</v>
      </c>
    </row>
    <row r="29" spans="1:3" ht="15.75" thickBot="1" x14ac:dyDescent="0.3">
      <c r="A29" s="42" t="s">
        <v>26</v>
      </c>
      <c r="B29" s="43"/>
      <c r="C29" s="8">
        <f>SUM(C9:C28)</f>
        <v>14810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38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0" t="s">
        <v>30</v>
      </c>
    </row>
    <row r="8" spans="1:3" ht="15.75" thickBot="1" x14ac:dyDescent="0.3">
      <c r="A8" s="37"/>
      <c r="B8" s="39"/>
      <c r="C8" s="41"/>
    </row>
    <row r="9" spans="1:3" x14ac:dyDescent="0.25">
      <c r="A9" s="9">
        <v>1</v>
      </c>
      <c r="B9" s="12" t="s">
        <v>6</v>
      </c>
      <c r="C9" s="27">
        <f>PRODUKSI!C9/TM!C9</f>
        <v>1.0729166666666667</v>
      </c>
    </row>
    <row r="10" spans="1:3" x14ac:dyDescent="0.25">
      <c r="A10" s="10">
        <v>2</v>
      </c>
      <c r="B10" s="13" t="s">
        <v>7</v>
      </c>
      <c r="C10" s="28">
        <f>PRODUKSI!C10/TM!C10</f>
        <v>1.03</v>
      </c>
    </row>
    <row r="11" spans="1:3" x14ac:dyDescent="0.25">
      <c r="A11" s="10">
        <v>3</v>
      </c>
      <c r="B11" s="13" t="s">
        <v>8</v>
      </c>
      <c r="C11" s="28">
        <f>PRODUKSI!C11/TM!C11</f>
        <v>1.1444444444444446</v>
      </c>
    </row>
    <row r="12" spans="1:3" x14ac:dyDescent="0.25">
      <c r="A12" s="10">
        <v>4</v>
      </c>
      <c r="B12" s="13" t="s">
        <v>9</v>
      </c>
      <c r="C12" s="28">
        <f>PRODUKSI!C12/TM!C12</f>
        <v>1.3791044776119403</v>
      </c>
    </row>
    <row r="13" spans="1:3" x14ac:dyDescent="0.25">
      <c r="A13" s="10">
        <v>5</v>
      </c>
      <c r="B13" s="13" t="s">
        <v>10</v>
      </c>
      <c r="C13" s="28">
        <f>PRODUKSI!C13/TM!C13</f>
        <v>1.0964516129032258</v>
      </c>
    </row>
    <row r="14" spans="1:3" x14ac:dyDescent="0.25">
      <c r="A14" s="10">
        <v>6</v>
      </c>
      <c r="B14" s="13" t="s">
        <v>11</v>
      </c>
      <c r="C14" s="28">
        <f>PRODUKSI!C14/TM!C14</f>
        <v>1.1092307692307692</v>
      </c>
    </row>
    <row r="15" spans="1:3" x14ac:dyDescent="0.25">
      <c r="A15" s="10">
        <v>7</v>
      </c>
      <c r="B15" s="13" t="s">
        <v>12</v>
      </c>
      <c r="C15" s="28">
        <f>PRODUKSI!C15/TM!C15</f>
        <v>1.077906976744186</v>
      </c>
    </row>
    <row r="16" spans="1:3" x14ac:dyDescent="0.25">
      <c r="A16" s="10">
        <v>8</v>
      </c>
      <c r="B16" s="13" t="s">
        <v>13</v>
      </c>
      <c r="C16" s="28">
        <f>PRODUKSI!C16/TM!C16</f>
        <v>1.1135135135135137</v>
      </c>
    </row>
    <row r="17" spans="1:3" x14ac:dyDescent="0.25">
      <c r="A17" s="10">
        <v>9</v>
      </c>
      <c r="B17" s="13" t="s">
        <v>14</v>
      </c>
      <c r="C17" s="28">
        <f>PRODUKSI!C17/TM!C17</f>
        <v>1.1713725490196079</v>
      </c>
    </row>
    <row r="18" spans="1:3" x14ac:dyDescent="0.25">
      <c r="A18" s="10">
        <v>10</v>
      </c>
      <c r="B18" s="13" t="s">
        <v>15</v>
      </c>
      <c r="C18" s="28">
        <f>PRODUKSI!C18/TM!C18</f>
        <v>1.2874074074074076</v>
      </c>
    </row>
    <row r="19" spans="1:3" x14ac:dyDescent="0.25">
      <c r="A19" s="10">
        <v>11</v>
      </c>
      <c r="B19" s="13" t="s">
        <v>16</v>
      </c>
      <c r="C19" s="28">
        <f>PRODUKSI!C19/TM!C19</f>
        <v>1.1428767123287673</v>
      </c>
    </row>
    <row r="20" spans="1:3" x14ac:dyDescent="0.25">
      <c r="A20" s="10">
        <v>12</v>
      </c>
      <c r="B20" s="13" t="s">
        <v>17</v>
      </c>
      <c r="C20" s="28">
        <f>PRODUKSI!C20/TM!C20</f>
        <v>1.1140816326530614</v>
      </c>
    </row>
    <row r="21" spans="1:3" x14ac:dyDescent="0.25">
      <c r="A21" s="10">
        <v>13</v>
      </c>
      <c r="B21" s="13" t="s">
        <v>18</v>
      </c>
      <c r="C21" s="28">
        <f>PRODUKSI!C21/TM!C21</f>
        <v>1.1845000000000001</v>
      </c>
    </row>
    <row r="22" spans="1:3" x14ac:dyDescent="0.25">
      <c r="A22" s="10">
        <v>14</v>
      </c>
      <c r="B22" s="13" t="s">
        <v>19</v>
      </c>
      <c r="C22" s="28">
        <f>PRODUKSI!C22/TM!C22</f>
        <v>1.1376119402985074</v>
      </c>
    </row>
    <row r="23" spans="1:3" x14ac:dyDescent="0.25">
      <c r="A23" s="10">
        <v>15</v>
      </c>
      <c r="B23" s="13" t="s">
        <v>20</v>
      </c>
      <c r="C23" s="28">
        <f>PRODUKSI!C23/TM!C23</f>
        <v>1.3381443298969073</v>
      </c>
    </row>
    <row r="24" spans="1:3" x14ac:dyDescent="0.25">
      <c r="A24" s="10">
        <v>16</v>
      </c>
      <c r="B24" s="13" t="s">
        <v>21</v>
      </c>
      <c r="C24" s="28">
        <f>PRODUKSI!C24/TM!C24</f>
        <v>1.133</v>
      </c>
    </row>
    <row r="25" spans="1:3" x14ac:dyDescent="0.25">
      <c r="A25" s="10">
        <v>17</v>
      </c>
      <c r="B25" s="13" t="s">
        <v>22</v>
      </c>
      <c r="C25" s="28">
        <f>PRODUKSI!C25/TM!C25</f>
        <v>1.1470454545454545</v>
      </c>
    </row>
    <row r="26" spans="1:3" x14ac:dyDescent="0.25">
      <c r="A26" s="10">
        <v>18</v>
      </c>
      <c r="B26" s="13" t="s">
        <v>23</v>
      </c>
      <c r="C26" s="28">
        <f>PRODUKSI!C26/TM!C26</f>
        <v>1.177142857142857</v>
      </c>
    </row>
    <row r="27" spans="1:3" x14ac:dyDescent="0.25">
      <c r="A27" s="10">
        <v>19</v>
      </c>
      <c r="B27" s="13" t="s">
        <v>24</v>
      </c>
      <c r="C27" s="28">
        <f>PRODUKSI!C27/TM!C27</f>
        <v>1.1473417721518988</v>
      </c>
    </row>
    <row r="28" spans="1:3" ht="15.75" thickBot="1" x14ac:dyDescent="0.3">
      <c r="A28" s="11">
        <v>20</v>
      </c>
      <c r="B28" s="14" t="s">
        <v>25</v>
      </c>
      <c r="C28" s="29">
        <f>PRODUKSI!C28/TM!C28</f>
        <v>1.1280952380952383</v>
      </c>
    </row>
    <row r="29" spans="1:3" ht="15.75" thickBot="1" x14ac:dyDescent="0.3">
      <c r="A29" s="42" t="s">
        <v>35</v>
      </c>
      <c r="B29" s="43"/>
      <c r="C29" s="8">
        <f>PRODUKSI!C29/TM!C29</f>
        <v>1.1877544910179647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39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4" t="s">
        <v>29</v>
      </c>
    </row>
    <row r="8" spans="1:3" ht="15.75" thickBot="1" x14ac:dyDescent="0.3">
      <c r="A8" s="37"/>
      <c r="B8" s="39"/>
      <c r="C8" s="45"/>
    </row>
    <row r="9" spans="1:3" x14ac:dyDescent="0.25">
      <c r="A9" s="9">
        <v>1</v>
      </c>
      <c r="B9" s="12" t="s">
        <v>6</v>
      </c>
      <c r="C9" s="24">
        <v>25.75</v>
      </c>
    </row>
    <row r="10" spans="1:3" x14ac:dyDescent="0.25">
      <c r="A10" s="10">
        <v>2</v>
      </c>
      <c r="B10" s="13" t="s">
        <v>7</v>
      </c>
      <c r="C10" s="25">
        <v>12.36</v>
      </c>
    </row>
    <row r="11" spans="1:3" x14ac:dyDescent="0.25">
      <c r="A11" s="10">
        <v>3</v>
      </c>
      <c r="B11" s="13" t="s">
        <v>8</v>
      </c>
      <c r="C11" s="25">
        <v>20.6</v>
      </c>
    </row>
    <row r="12" spans="1:3" x14ac:dyDescent="0.25">
      <c r="A12" s="10">
        <v>4</v>
      </c>
      <c r="B12" s="13" t="s">
        <v>9</v>
      </c>
      <c r="C12" s="25">
        <f>+(TR!C12+TM!C12)*1.1</f>
        <v>92.4</v>
      </c>
    </row>
    <row r="13" spans="1:3" x14ac:dyDescent="0.25">
      <c r="A13" s="10">
        <v>5</v>
      </c>
      <c r="B13" s="13" t="s">
        <v>10</v>
      </c>
      <c r="C13" s="25">
        <v>33.99</v>
      </c>
    </row>
    <row r="14" spans="1:3" x14ac:dyDescent="0.25">
      <c r="A14" s="10">
        <v>6</v>
      </c>
      <c r="B14" s="13" t="s">
        <v>11</v>
      </c>
      <c r="C14" s="25">
        <v>57.68</v>
      </c>
    </row>
    <row r="15" spans="1:3" x14ac:dyDescent="0.25">
      <c r="A15" s="10">
        <v>7</v>
      </c>
      <c r="B15" s="13" t="s">
        <v>12</v>
      </c>
      <c r="C15" s="25">
        <v>46.35</v>
      </c>
    </row>
    <row r="16" spans="1:3" x14ac:dyDescent="0.25">
      <c r="A16" s="10">
        <v>8</v>
      </c>
      <c r="B16" s="13" t="s">
        <v>13</v>
      </c>
      <c r="C16" s="25">
        <v>41.2</v>
      </c>
    </row>
    <row r="17" spans="1:3" x14ac:dyDescent="0.25">
      <c r="A17" s="10">
        <v>9</v>
      </c>
      <c r="B17" s="13" t="s">
        <v>14</v>
      </c>
      <c r="C17" s="25">
        <v>59.74</v>
      </c>
    </row>
    <row r="18" spans="1:3" x14ac:dyDescent="0.25">
      <c r="A18" s="10">
        <v>10</v>
      </c>
      <c r="B18" s="13" t="s">
        <v>15</v>
      </c>
      <c r="C18" s="25">
        <f>+(TR!C18+TM!C18)*1.1</f>
        <v>173.8</v>
      </c>
    </row>
    <row r="19" spans="1:3" x14ac:dyDescent="0.25">
      <c r="A19" s="10">
        <v>11</v>
      </c>
      <c r="B19" s="13" t="s">
        <v>16</v>
      </c>
      <c r="C19" s="25">
        <v>83.43</v>
      </c>
    </row>
    <row r="20" spans="1:3" x14ac:dyDescent="0.25">
      <c r="A20" s="10">
        <v>12</v>
      </c>
      <c r="B20" s="13" t="s">
        <v>17</v>
      </c>
      <c r="C20" s="25">
        <v>54.59</v>
      </c>
    </row>
    <row r="21" spans="1:3" x14ac:dyDescent="0.25">
      <c r="A21" s="10">
        <v>13</v>
      </c>
      <c r="B21" s="13" t="s">
        <v>18</v>
      </c>
      <c r="C21" s="25">
        <v>23.69</v>
      </c>
    </row>
    <row r="22" spans="1:3" x14ac:dyDescent="0.25">
      <c r="A22" s="10">
        <v>14</v>
      </c>
      <c r="B22" s="13" t="s">
        <v>19</v>
      </c>
      <c r="C22" s="25">
        <v>76.22</v>
      </c>
    </row>
    <row r="23" spans="1:3" x14ac:dyDescent="0.25">
      <c r="A23" s="10">
        <v>15</v>
      </c>
      <c r="B23" s="13" t="s">
        <v>20</v>
      </c>
      <c r="C23" s="25">
        <f>+(TR!C23+TM!C23)*1.1</f>
        <v>129.80000000000001</v>
      </c>
    </row>
    <row r="24" spans="1:3" x14ac:dyDescent="0.25">
      <c r="A24" s="10">
        <v>16</v>
      </c>
      <c r="B24" s="13" t="s">
        <v>21</v>
      </c>
      <c r="C24" s="25">
        <v>45.32</v>
      </c>
    </row>
    <row r="25" spans="1:3" x14ac:dyDescent="0.25">
      <c r="A25" s="10">
        <v>17</v>
      </c>
      <c r="B25" s="13" t="s">
        <v>22</v>
      </c>
      <c r="C25" s="25">
        <v>50.47</v>
      </c>
    </row>
    <row r="26" spans="1:3" x14ac:dyDescent="0.25">
      <c r="A26" s="10">
        <v>18</v>
      </c>
      <c r="B26" s="13" t="s">
        <v>23</v>
      </c>
      <c r="C26" s="25">
        <v>24.72</v>
      </c>
    </row>
    <row r="27" spans="1:3" x14ac:dyDescent="0.25">
      <c r="A27" s="10">
        <v>19</v>
      </c>
      <c r="B27" s="13" t="s">
        <v>24</v>
      </c>
      <c r="C27" s="25">
        <v>90.64</v>
      </c>
    </row>
    <row r="28" spans="1:3" ht="15.75" thickBot="1" x14ac:dyDescent="0.3">
      <c r="A28" s="11">
        <v>20</v>
      </c>
      <c r="B28" s="14" t="s">
        <v>25</v>
      </c>
      <c r="C28" s="26">
        <v>47.38</v>
      </c>
    </row>
    <row r="29" spans="1:3" ht="15.75" thickBot="1" x14ac:dyDescent="0.3">
      <c r="A29" s="42" t="s">
        <v>26</v>
      </c>
      <c r="B29" s="43"/>
      <c r="C29" s="8">
        <f>SUM(C9:C28)</f>
        <v>1190.1300000000006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40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4" t="s">
        <v>32</v>
      </c>
    </row>
    <row r="8" spans="1:3" ht="15.75" thickBot="1" x14ac:dyDescent="0.3">
      <c r="A8" s="37"/>
      <c r="B8" s="39"/>
      <c r="C8" s="45"/>
    </row>
    <row r="9" spans="1:3" x14ac:dyDescent="0.25">
      <c r="A9" s="9">
        <v>1</v>
      </c>
      <c r="B9" s="12" t="s">
        <v>6</v>
      </c>
      <c r="C9" s="15">
        <f>TR!C9+TM!C9+TBM!C9</f>
        <v>29</v>
      </c>
    </row>
    <row r="10" spans="1:3" x14ac:dyDescent="0.25">
      <c r="A10" s="10">
        <v>2</v>
      </c>
      <c r="B10" s="13" t="s">
        <v>7</v>
      </c>
      <c r="C10" s="16">
        <f>TR!C10+TM!C10+TBM!C10</f>
        <v>15</v>
      </c>
    </row>
    <row r="11" spans="1:3" x14ac:dyDescent="0.25">
      <c r="A11" s="10">
        <v>3</v>
      </c>
      <c r="B11" s="13" t="s">
        <v>8</v>
      </c>
      <c r="C11" s="16">
        <f>TR!C11+TM!C11+TBM!C11</f>
        <v>24</v>
      </c>
    </row>
    <row r="12" spans="1:3" x14ac:dyDescent="0.25">
      <c r="A12" s="10">
        <v>4</v>
      </c>
      <c r="B12" s="13" t="s">
        <v>9</v>
      </c>
      <c r="C12" s="16">
        <f>TR!C12+TM!C12+TBM!C12</f>
        <v>97</v>
      </c>
    </row>
    <row r="13" spans="1:3" x14ac:dyDescent="0.25">
      <c r="A13" s="10">
        <v>5</v>
      </c>
      <c r="B13" s="13" t="s">
        <v>10</v>
      </c>
      <c r="C13" s="16">
        <f>TR!C13+TM!C13+TBM!C13</f>
        <v>23</v>
      </c>
    </row>
    <row r="14" spans="1:3" x14ac:dyDescent="0.25">
      <c r="A14" s="10">
        <v>6</v>
      </c>
      <c r="B14" s="13" t="s">
        <v>11</v>
      </c>
      <c r="C14" s="16">
        <f>TR!C14+TM!C14+TBM!C14</f>
        <v>62</v>
      </c>
    </row>
    <row r="15" spans="1:3" x14ac:dyDescent="0.25">
      <c r="A15" s="10">
        <v>7</v>
      </c>
      <c r="B15" s="13" t="s">
        <v>12</v>
      </c>
      <c r="C15" s="16">
        <f>TR!C15+TM!C15+TBM!C15</f>
        <v>52</v>
      </c>
    </row>
    <row r="16" spans="1:3" x14ac:dyDescent="0.25">
      <c r="A16" s="10">
        <v>8</v>
      </c>
      <c r="B16" s="13" t="s">
        <v>13</v>
      </c>
      <c r="C16" s="16">
        <f>TR!C16+TM!C16+TBM!C16</f>
        <v>46</v>
      </c>
    </row>
    <row r="17" spans="1:3" x14ac:dyDescent="0.25">
      <c r="A17" s="10">
        <v>9</v>
      </c>
      <c r="B17" s="13" t="s">
        <v>14</v>
      </c>
      <c r="C17" s="16">
        <f>TR!C17+TM!C17+TBM!C17</f>
        <v>64</v>
      </c>
    </row>
    <row r="18" spans="1:3" x14ac:dyDescent="0.25">
      <c r="A18" s="10">
        <v>10</v>
      </c>
      <c r="B18" s="13" t="s">
        <v>15</v>
      </c>
      <c r="C18" s="16">
        <f>TR!C18+TM!C18+TBM!C18</f>
        <v>206</v>
      </c>
    </row>
    <row r="19" spans="1:3" x14ac:dyDescent="0.25">
      <c r="A19" s="10">
        <v>11</v>
      </c>
      <c r="B19" s="13" t="s">
        <v>16</v>
      </c>
      <c r="C19" s="16">
        <f>TR!C19+TM!C19+TBM!C19</f>
        <v>95</v>
      </c>
    </row>
    <row r="20" spans="1:3" x14ac:dyDescent="0.25">
      <c r="A20" s="10">
        <v>12</v>
      </c>
      <c r="B20" s="13" t="s">
        <v>17</v>
      </c>
      <c r="C20" s="16">
        <f>TR!C20+TM!C20+TBM!C20</f>
        <v>62</v>
      </c>
    </row>
    <row r="21" spans="1:3" x14ac:dyDescent="0.25">
      <c r="A21" s="10">
        <v>13</v>
      </c>
      <c r="B21" s="13" t="s">
        <v>18</v>
      </c>
      <c r="C21" s="16">
        <f>TR!C21+TM!C21+TBM!C21</f>
        <v>25</v>
      </c>
    </row>
    <row r="22" spans="1:3" x14ac:dyDescent="0.25">
      <c r="A22" s="10">
        <v>14</v>
      </c>
      <c r="B22" s="13" t="s">
        <v>19</v>
      </c>
      <c r="C22" s="16">
        <f>TR!C22+TM!C22+TBM!C22</f>
        <v>79</v>
      </c>
    </row>
    <row r="23" spans="1:3" x14ac:dyDescent="0.25">
      <c r="A23" s="10">
        <v>15</v>
      </c>
      <c r="B23" s="13" t="s">
        <v>20</v>
      </c>
      <c r="C23" s="16">
        <f>TR!C23+TM!C23+TBM!C23</f>
        <v>126</v>
      </c>
    </row>
    <row r="24" spans="1:3" x14ac:dyDescent="0.25">
      <c r="A24" s="10">
        <v>16</v>
      </c>
      <c r="B24" s="13" t="s">
        <v>21</v>
      </c>
      <c r="C24" s="16">
        <f>TR!C24+TM!C24+TBM!C24</f>
        <v>47</v>
      </c>
    </row>
    <row r="25" spans="1:3" x14ac:dyDescent="0.25">
      <c r="A25" s="10">
        <v>17</v>
      </c>
      <c r="B25" s="13" t="s">
        <v>22</v>
      </c>
      <c r="C25" s="16">
        <f>TR!C25+TM!C25+TBM!C25</f>
        <v>52</v>
      </c>
    </row>
    <row r="26" spans="1:3" x14ac:dyDescent="0.25">
      <c r="A26" s="10">
        <v>18</v>
      </c>
      <c r="B26" s="13" t="s">
        <v>23</v>
      </c>
      <c r="C26" s="16">
        <f>TR!C26+TM!C26+TBM!C26</f>
        <v>27</v>
      </c>
    </row>
    <row r="27" spans="1:3" x14ac:dyDescent="0.25">
      <c r="A27" s="10">
        <v>19</v>
      </c>
      <c r="B27" s="13" t="s">
        <v>24</v>
      </c>
      <c r="C27" s="16">
        <f>TR!C27+TM!C27+TBM!C27</f>
        <v>94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51</v>
      </c>
    </row>
    <row r="29" spans="1:3" ht="15.75" thickBot="1" x14ac:dyDescent="0.3">
      <c r="A29" s="42" t="s">
        <v>26</v>
      </c>
      <c r="B29" s="43"/>
      <c r="C29" s="8">
        <f>SUM(C9:C28)</f>
        <v>1276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41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27</v>
      </c>
    </row>
    <row r="8" spans="1:3" ht="15.75" thickBot="1" x14ac:dyDescent="0.3">
      <c r="A8" s="37"/>
      <c r="B8" s="39"/>
      <c r="C8" s="3" t="s">
        <v>5</v>
      </c>
    </row>
    <row r="9" spans="1:3" x14ac:dyDescent="0.25">
      <c r="A9" s="9">
        <v>1</v>
      </c>
      <c r="B9" s="12" t="s">
        <v>6</v>
      </c>
      <c r="C9" s="21">
        <v>2</v>
      </c>
    </row>
    <row r="10" spans="1:3" x14ac:dyDescent="0.25">
      <c r="A10" s="10">
        <v>2</v>
      </c>
      <c r="B10" s="13" t="s">
        <v>7</v>
      </c>
      <c r="C10" s="22">
        <v>1</v>
      </c>
    </row>
    <row r="11" spans="1:3" x14ac:dyDescent="0.25">
      <c r="A11" s="10">
        <v>3</v>
      </c>
      <c r="B11" s="13" t="s">
        <v>8</v>
      </c>
      <c r="C11" s="22">
        <v>1</v>
      </c>
    </row>
    <row r="12" spans="1:3" x14ac:dyDescent="0.25">
      <c r="A12" s="10">
        <v>4</v>
      </c>
      <c r="B12" s="13" t="s">
        <v>9</v>
      </c>
      <c r="C12" s="22">
        <f>7+10</f>
        <v>17</v>
      </c>
    </row>
    <row r="13" spans="1:3" x14ac:dyDescent="0.25">
      <c r="A13" s="10">
        <v>5</v>
      </c>
      <c r="B13" s="13" t="s">
        <v>10</v>
      </c>
      <c r="C13" s="22">
        <v>1</v>
      </c>
    </row>
    <row r="14" spans="1:3" x14ac:dyDescent="0.25">
      <c r="A14" s="10">
        <v>6</v>
      </c>
      <c r="B14" s="13" t="s">
        <v>11</v>
      </c>
      <c r="C14" s="22">
        <v>3</v>
      </c>
    </row>
    <row r="15" spans="1:3" x14ac:dyDescent="0.25">
      <c r="A15" s="10">
        <v>7</v>
      </c>
      <c r="B15" s="13" t="s">
        <v>12</v>
      </c>
      <c r="C15" s="22">
        <v>3</v>
      </c>
    </row>
    <row r="16" spans="1:3" x14ac:dyDescent="0.25">
      <c r="A16" s="10">
        <v>8</v>
      </c>
      <c r="B16" s="13" t="s">
        <v>13</v>
      </c>
      <c r="C16" s="22">
        <v>2</v>
      </c>
    </row>
    <row r="17" spans="1:3" x14ac:dyDescent="0.25">
      <c r="A17" s="10">
        <v>9</v>
      </c>
      <c r="B17" s="13" t="s">
        <v>14</v>
      </c>
      <c r="C17" s="22">
        <v>3</v>
      </c>
    </row>
    <row r="18" spans="1:3" x14ac:dyDescent="0.25">
      <c r="A18" s="10">
        <v>10</v>
      </c>
      <c r="B18" s="13" t="s">
        <v>15</v>
      </c>
      <c r="C18" s="22">
        <f>11+12</f>
        <v>23</v>
      </c>
    </row>
    <row r="19" spans="1:3" x14ac:dyDescent="0.25">
      <c r="A19" s="10">
        <v>11</v>
      </c>
      <c r="B19" s="13" t="s">
        <v>16</v>
      </c>
      <c r="C19" s="22">
        <v>6</v>
      </c>
    </row>
    <row r="20" spans="1:3" x14ac:dyDescent="0.25">
      <c r="A20" s="10">
        <v>12</v>
      </c>
      <c r="B20" s="13" t="s">
        <v>17</v>
      </c>
      <c r="C20" s="22">
        <v>3</v>
      </c>
    </row>
    <row r="21" spans="1:3" x14ac:dyDescent="0.25">
      <c r="A21" s="10">
        <v>13</v>
      </c>
      <c r="B21" s="13" t="s">
        <v>18</v>
      </c>
      <c r="C21" s="22">
        <v>1</v>
      </c>
    </row>
    <row r="22" spans="1:3" x14ac:dyDescent="0.25">
      <c r="A22" s="10">
        <v>14</v>
      </c>
      <c r="B22" s="13" t="s">
        <v>19</v>
      </c>
      <c r="C22" s="22">
        <v>4</v>
      </c>
    </row>
    <row r="23" spans="1:3" x14ac:dyDescent="0.25">
      <c r="A23" s="10">
        <v>15</v>
      </c>
      <c r="B23" s="13" t="s">
        <v>20</v>
      </c>
      <c r="C23" s="22">
        <f>6+15</f>
        <v>21</v>
      </c>
    </row>
    <row r="24" spans="1:3" x14ac:dyDescent="0.25">
      <c r="A24" s="10">
        <v>16</v>
      </c>
      <c r="B24" s="13" t="s">
        <v>21</v>
      </c>
      <c r="C24" s="22">
        <v>2</v>
      </c>
    </row>
    <row r="25" spans="1:3" x14ac:dyDescent="0.25">
      <c r="A25" s="10">
        <v>17</v>
      </c>
      <c r="B25" s="13" t="s">
        <v>22</v>
      </c>
      <c r="C25" s="22">
        <v>3</v>
      </c>
    </row>
    <row r="26" spans="1:3" x14ac:dyDescent="0.25">
      <c r="A26" s="10">
        <v>18</v>
      </c>
      <c r="B26" s="13" t="s">
        <v>23</v>
      </c>
      <c r="C26" s="22">
        <v>1</v>
      </c>
    </row>
    <row r="27" spans="1:3" x14ac:dyDescent="0.25">
      <c r="A27" s="10">
        <v>19</v>
      </c>
      <c r="B27" s="13" t="s">
        <v>24</v>
      </c>
      <c r="C27" s="22">
        <v>5</v>
      </c>
    </row>
    <row r="28" spans="1:3" ht="15.75" thickBot="1" x14ac:dyDescent="0.3">
      <c r="A28" s="11">
        <v>20</v>
      </c>
      <c r="B28" s="14" t="s">
        <v>25</v>
      </c>
      <c r="C28" s="23">
        <v>4</v>
      </c>
    </row>
    <row r="29" spans="1:3" ht="15.75" thickBot="1" x14ac:dyDescent="0.3">
      <c r="A29" s="42" t="s">
        <v>26</v>
      </c>
      <c r="B29" s="43"/>
      <c r="C29" s="8">
        <f>SUM(C9:C28)</f>
        <v>106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42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27</v>
      </c>
    </row>
    <row r="8" spans="1:3" ht="15.75" thickBot="1" x14ac:dyDescent="0.3">
      <c r="A8" s="37"/>
      <c r="B8" s="39"/>
      <c r="C8" s="3" t="s">
        <v>4</v>
      </c>
    </row>
    <row r="9" spans="1:3" x14ac:dyDescent="0.25">
      <c r="A9" s="9">
        <v>1</v>
      </c>
      <c r="B9" s="12" t="s">
        <v>6</v>
      </c>
      <c r="C9" s="21">
        <f>21+3</f>
        <v>24</v>
      </c>
    </row>
    <row r="10" spans="1:3" x14ac:dyDescent="0.25">
      <c r="A10" s="10">
        <v>2</v>
      </c>
      <c r="B10" s="13" t="s">
        <v>7</v>
      </c>
      <c r="C10" s="22">
        <v>12</v>
      </c>
    </row>
    <row r="11" spans="1:3" x14ac:dyDescent="0.25">
      <c r="A11" s="10">
        <v>3</v>
      </c>
      <c r="B11" s="13" t="s">
        <v>8</v>
      </c>
      <c r="C11" s="22">
        <v>18</v>
      </c>
    </row>
    <row r="12" spans="1:3" x14ac:dyDescent="0.25">
      <c r="A12" s="10">
        <v>4</v>
      </c>
      <c r="B12" s="13" t="s">
        <v>9</v>
      </c>
      <c r="C12" s="22">
        <f>77+5-15</f>
        <v>67</v>
      </c>
    </row>
    <row r="13" spans="1:3" x14ac:dyDescent="0.25">
      <c r="A13" s="10">
        <v>5</v>
      </c>
      <c r="B13" s="13" t="s">
        <v>10</v>
      </c>
      <c r="C13" s="22">
        <f>29+2</f>
        <v>31</v>
      </c>
    </row>
    <row r="14" spans="1:3" x14ac:dyDescent="0.25">
      <c r="A14" s="10">
        <v>6</v>
      </c>
      <c r="B14" s="13" t="s">
        <v>11</v>
      </c>
      <c r="C14" s="22">
        <f>47+5</f>
        <v>52</v>
      </c>
    </row>
    <row r="15" spans="1:3" x14ac:dyDescent="0.25">
      <c r="A15" s="10">
        <v>7</v>
      </c>
      <c r="B15" s="13" t="s">
        <v>12</v>
      </c>
      <c r="C15" s="22">
        <f>38+5</f>
        <v>43</v>
      </c>
    </row>
    <row r="16" spans="1:3" x14ac:dyDescent="0.25">
      <c r="A16" s="10">
        <v>8</v>
      </c>
      <c r="B16" s="13" t="s">
        <v>13</v>
      </c>
      <c r="C16" s="22">
        <f>35+2</f>
        <v>37</v>
      </c>
    </row>
    <row r="17" spans="1:3" x14ac:dyDescent="0.25">
      <c r="A17" s="10">
        <v>9</v>
      </c>
      <c r="B17" s="13" t="s">
        <v>14</v>
      </c>
      <c r="C17" s="22">
        <f>47+4</f>
        <v>51</v>
      </c>
    </row>
    <row r="18" spans="1:3" x14ac:dyDescent="0.25">
      <c r="A18" s="10">
        <v>10</v>
      </c>
      <c r="B18" s="13" t="s">
        <v>15</v>
      </c>
      <c r="C18" s="22">
        <f>129+8-12+10</f>
        <v>135</v>
      </c>
    </row>
    <row r="19" spans="1:3" x14ac:dyDescent="0.25">
      <c r="A19" s="10">
        <v>11</v>
      </c>
      <c r="B19" s="13" t="s">
        <v>16</v>
      </c>
      <c r="C19" s="22">
        <f>68+5</f>
        <v>73</v>
      </c>
    </row>
    <row r="20" spans="1:3" x14ac:dyDescent="0.25">
      <c r="A20" s="10">
        <v>12</v>
      </c>
      <c r="B20" s="13" t="s">
        <v>17</v>
      </c>
      <c r="C20" s="22">
        <f>46+3</f>
        <v>49</v>
      </c>
    </row>
    <row r="21" spans="1:3" x14ac:dyDescent="0.25">
      <c r="A21" s="10">
        <v>13</v>
      </c>
      <c r="B21" s="13" t="s">
        <v>18</v>
      </c>
      <c r="C21" s="22">
        <v>20</v>
      </c>
    </row>
    <row r="22" spans="1:3" x14ac:dyDescent="0.25">
      <c r="A22" s="10">
        <v>14</v>
      </c>
      <c r="B22" s="13" t="s">
        <v>19</v>
      </c>
      <c r="C22" s="22">
        <f>62+5</f>
        <v>67</v>
      </c>
    </row>
    <row r="23" spans="1:3" x14ac:dyDescent="0.25">
      <c r="A23" s="10">
        <v>15</v>
      </c>
      <c r="B23" s="13" t="s">
        <v>20</v>
      </c>
      <c r="C23" s="22">
        <f>93+9-15+10</f>
        <v>97</v>
      </c>
    </row>
    <row r="24" spans="1:3" x14ac:dyDescent="0.25">
      <c r="A24" s="10">
        <v>16</v>
      </c>
      <c r="B24" s="13" t="s">
        <v>21</v>
      </c>
      <c r="C24" s="22">
        <f>35+5</f>
        <v>40</v>
      </c>
    </row>
    <row r="25" spans="1:3" x14ac:dyDescent="0.25">
      <c r="A25" s="10">
        <v>17</v>
      </c>
      <c r="B25" s="13" t="s">
        <v>22</v>
      </c>
      <c r="C25" s="22">
        <f>40+4</f>
        <v>44</v>
      </c>
    </row>
    <row r="26" spans="1:3" x14ac:dyDescent="0.25">
      <c r="A26" s="10">
        <v>18</v>
      </c>
      <c r="B26" s="13" t="s">
        <v>23</v>
      </c>
      <c r="C26" s="22">
        <v>21</v>
      </c>
    </row>
    <row r="27" spans="1:3" x14ac:dyDescent="0.25">
      <c r="A27" s="10">
        <v>19</v>
      </c>
      <c r="B27" s="13" t="s">
        <v>24</v>
      </c>
      <c r="C27" s="22">
        <f>69+10</f>
        <v>79</v>
      </c>
    </row>
    <row r="28" spans="1:3" ht="15.75" thickBot="1" x14ac:dyDescent="0.3">
      <c r="A28" s="11">
        <v>20</v>
      </c>
      <c r="B28" s="14" t="s">
        <v>25</v>
      </c>
      <c r="C28" s="23">
        <f>37+5</f>
        <v>42</v>
      </c>
    </row>
    <row r="29" spans="1:3" ht="15.75" thickBot="1" x14ac:dyDescent="0.3">
      <c r="A29" s="42" t="s">
        <v>26</v>
      </c>
      <c r="B29" s="43"/>
      <c r="C29" s="4">
        <f>SUM(C9:C28)</f>
        <v>1002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topLeftCell="A13" workbookViewId="0">
      <selection activeCell="G26" sqref="G26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37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27</v>
      </c>
    </row>
    <row r="8" spans="1:3" ht="15.75" thickBot="1" x14ac:dyDescent="0.3">
      <c r="A8" s="37"/>
      <c r="B8" s="39"/>
      <c r="C8" s="3" t="s">
        <v>3</v>
      </c>
    </row>
    <row r="9" spans="1:3" x14ac:dyDescent="0.25">
      <c r="A9" s="9">
        <v>1</v>
      </c>
      <c r="B9" s="12" t="s">
        <v>6</v>
      </c>
      <c r="C9" s="18">
        <f>6-3</f>
        <v>3</v>
      </c>
    </row>
    <row r="10" spans="1:3" x14ac:dyDescent="0.25">
      <c r="A10" s="10">
        <v>2</v>
      </c>
      <c r="B10" s="13" t="s">
        <v>7</v>
      </c>
      <c r="C10" s="19">
        <v>2</v>
      </c>
    </row>
    <row r="11" spans="1:3" x14ac:dyDescent="0.25">
      <c r="A11" s="10">
        <v>3</v>
      </c>
      <c r="B11" s="13" t="s">
        <v>8</v>
      </c>
      <c r="C11" s="19">
        <v>5</v>
      </c>
    </row>
    <row r="12" spans="1:3" x14ac:dyDescent="0.25">
      <c r="A12" s="10">
        <v>4</v>
      </c>
      <c r="B12" s="13" t="s">
        <v>9</v>
      </c>
      <c r="C12" s="19">
        <f>23-5-5</f>
        <v>13</v>
      </c>
    </row>
    <row r="13" spans="1:3" x14ac:dyDescent="0.25">
      <c r="A13" s="10">
        <v>5</v>
      </c>
      <c r="B13" s="13" t="s">
        <v>10</v>
      </c>
      <c r="C13" s="19">
        <f>-7-2</f>
        <v>-9</v>
      </c>
    </row>
    <row r="14" spans="1:3" x14ac:dyDescent="0.25">
      <c r="A14" s="10">
        <v>6</v>
      </c>
      <c r="B14" s="13" t="s">
        <v>11</v>
      </c>
      <c r="C14" s="19">
        <f>12-5</f>
        <v>7</v>
      </c>
    </row>
    <row r="15" spans="1:3" x14ac:dyDescent="0.25">
      <c r="A15" s="10">
        <v>7</v>
      </c>
      <c r="B15" s="13" t="s">
        <v>12</v>
      </c>
      <c r="C15" s="19">
        <f>11-5</f>
        <v>6</v>
      </c>
    </row>
    <row r="16" spans="1:3" x14ac:dyDescent="0.25">
      <c r="A16" s="10">
        <v>8</v>
      </c>
      <c r="B16" s="13" t="s">
        <v>13</v>
      </c>
      <c r="C16" s="19">
        <f>9-2</f>
        <v>7</v>
      </c>
    </row>
    <row r="17" spans="1:3" x14ac:dyDescent="0.25">
      <c r="A17" s="10">
        <v>9</v>
      </c>
      <c r="B17" s="13" t="s">
        <v>14</v>
      </c>
      <c r="C17" s="19">
        <f>14-4</f>
        <v>10</v>
      </c>
    </row>
    <row r="18" spans="1:3" x14ac:dyDescent="0.25">
      <c r="A18" s="10">
        <v>10</v>
      </c>
      <c r="B18" s="13" t="s">
        <v>15</v>
      </c>
      <c r="C18" s="19">
        <f>42-8-10+24</f>
        <v>48</v>
      </c>
    </row>
    <row r="19" spans="1:3" x14ac:dyDescent="0.25">
      <c r="A19" s="10">
        <v>11</v>
      </c>
      <c r="B19" s="13" t="s">
        <v>16</v>
      </c>
      <c r="C19" s="19">
        <f>21-5</f>
        <v>16</v>
      </c>
    </row>
    <row r="20" spans="1:3" x14ac:dyDescent="0.25">
      <c r="A20" s="10">
        <v>12</v>
      </c>
      <c r="B20" s="13" t="s">
        <v>17</v>
      </c>
      <c r="C20" s="19">
        <f>13-3</f>
        <v>10</v>
      </c>
    </row>
    <row r="21" spans="1:3" x14ac:dyDescent="0.25">
      <c r="A21" s="10">
        <v>13</v>
      </c>
      <c r="B21" s="13" t="s">
        <v>18</v>
      </c>
      <c r="C21" s="19">
        <v>4</v>
      </c>
    </row>
    <row r="22" spans="1:3" x14ac:dyDescent="0.25">
      <c r="A22" s="10">
        <v>14</v>
      </c>
      <c r="B22" s="13" t="s">
        <v>19</v>
      </c>
      <c r="C22" s="19">
        <f>13-5</f>
        <v>8</v>
      </c>
    </row>
    <row r="23" spans="1:3" x14ac:dyDescent="0.25">
      <c r="A23" s="10">
        <v>15</v>
      </c>
      <c r="B23" s="13" t="s">
        <v>20</v>
      </c>
      <c r="C23" s="19">
        <f>27-9-10</f>
        <v>8</v>
      </c>
    </row>
    <row r="24" spans="1:3" x14ac:dyDescent="0.25">
      <c r="A24" s="10">
        <v>16</v>
      </c>
      <c r="B24" s="13" t="s">
        <v>21</v>
      </c>
      <c r="C24" s="19">
        <f>10-5</f>
        <v>5</v>
      </c>
    </row>
    <row r="25" spans="1:3" x14ac:dyDescent="0.25">
      <c r="A25" s="10">
        <v>17</v>
      </c>
      <c r="B25" s="13" t="s">
        <v>22</v>
      </c>
      <c r="C25" s="19">
        <f>9-4</f>
        <v>5</v>
      </c>
    </row>
    <row r="26" spans="1:3" x14ac:dyDescent="0.25">
      <c r="A26" s="10">
        <v>18</v>
      </c>
      <c r="B26" s="13" t="s">
        <v>23</v>
      </c>
      <c r="C26" s="19">
        <v>5</v>
      </c>
    </row>
    <row r="27" spans="1:3" x14ac:dyDescent="0.25">
      <c r="A27" s="10">
        <v>19</v>
      </c>
      <c r="B27" s="13" t="s">
        <v>24</v>
      </c>
      <c r="C27" s="19">
        <f>20-10</f>
        <v>10</v>
      </c>
    </row>
    <row r="28" spans="1:3" ht="15.75" thickBot="1" x14ac:dyDescent="0.3">
      <c r="A28" s="11">
        <v>20</v>
      </c>
      <c r="B28" s="14" t="s">
        <v>25</v>
      </c>
      <c r="C28" s="20">
        <f>10-5</f>
        <v>5</v>
      </c>
    </row>
    <row r="29" spans="1:3" ht="15.75" thickBot="1" x14ac:dyDescent="0.3">
      <c r="A29" s="42" t="s">
        <v>26</v>
      </c>
      <c r="B29" s="43"/>
      <c r="C29" s="4">
        <f>SUM(C9:C28)</f>
        <v>168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2025-10-10T04:08:20Z</dcterms:modified>
</cp:coreProperties>
</file>